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700" windowHeight="13370" activeTab="0"/>
  </bookViews>
  <sheets>
    <sheet name="Month-End" sheetId="1" r:id="rId1"/>
  </sheets>
  <definedNames>
    <definedName name="_xlnm.Print_Area" localSheetId="0">'Month-End'!$A$166:$K$186</definedName>
    <definedName name="_xlnm.Print_Titles" localSheetId="0">'Month-End'!$1:$8</definedName>
    <definedName name="TABLE" localSheetId="0">'Month-End'!$A$1:$K$45</definedName>
  </definedNames>
  <calcPr fullCalcOnLoad="1"/>
</workbook>
</file>

<file path=xl/sharedStrings.xml><?xml version="1.0" encoding="utf-8"?>
<sst xmlns="http://schemas.openxmlformats.org/spreadsheetml/2006/main" count="517" uniqueCount="78">
  <si>
    <t xml:space="preserve"> </t>
  </si>
  <si>
    <t>MIAMI</t>
  </si>
  <si>
    <t>TOTAL</t>
  </si>
  <si>
    <t>HOUSTON</t>
  </si>
  <si>
    <t>NEW ORLEANS</t>
  </si>
  <si>
    <t>NEW YORK</t>
  </si>
  <si>
    <t>Antwerp BELGIUM</t>
  </si>
  <si>
    <t>Hamburg / Bremen GERMANY</t>
  </si>
  <si>
    <t>Barcelona  SPAIN</t>
  </si>
  <si>
    <t>-</t>
  </si>
  <si>
    <t>HELD BY ICE FUTURES U.S. LICENSED WAREHOUSES - total bags</t>
  </si>
  <si>
    <t>HISTORICAL END OF MONTH CERTIFIED COFFEE 'C' STOCKS BY PORT</t>
  </si>
  <si>
    <t>For questions regarding this listing, please contact Commodity Operations:</t>
  </si>
  <si>
    <t>tel: 212-748-4110  or  email: commoditiesoperations@theice.com</t>
  </si>
  <si>
    <t>April 30,2010</t>
  </si>
  <si>
    <t>May31,2010</t>
  </si>
  <si>
    <t>June 30,2010</t>
  </si>
  <si>
    <t>July 31 2010</t>
  </si>
  <si>
    <t>August 31,2010</t>
  </si>
  <si>
    <t>September 30,2010</t>
  </si>
  <si>
    <t>October 31,2010</t>
  </si>
  <si>
    <t>November 30,2010</t>
  </si>
  <si>
    <t>December 31,2010</t>
  </si>
  <si>
    <t>January 31,2011</t>
  </si>
  <si>
    <t>Fenruary 28,2011</t>
  </si>
  <si>
    <t>March 31,2011</t>
  </si>
  <si>
    <t>April 30,2011</t>
  </si>
  <si>
    <t>May31,2011</t>
  </si>
  <si>
    <t>June 30,2011</t>
  </si>
  <si>
    <t>July 31 2011</t>
  </si>
  <si>
    <t>August 31,2011</t>
  </si>
  <si>
    <t>Sept.30,2011</t>
  </si>
  <si>
    <t>October 31,2011</t>
  </si>
  <si>
    <t>November 30,2011</t>
  </si>
  <si>
    <t>December 31,2011</t>
  </si>
  <si>
    <t>January 31,2012</t>
  </si>
  <si>
    <t>February 29,2012</t>
  </si>
  <si>
    <t>March 31,2012</t>
  </si>
  <si>
    <t>November 30,2012</t>
  </si>
  <si>
    <t>Decemeber 31, 2012</t>
  </si>
  <si>
    <t>Januaruy 31,2013</t>
  </si>
  <si>
    <t>February 28,2013</t>
  </si>
  <si>
    <t>April 30 2013</t>
  </si>
  <si>
    <t>May 31 2013</t>
  </si>
  <si>
    <t>July 31 2013</t>
  </si>
  <si>
    <t>August 31,2013</t>
  </si>
  <si>
    <t>September 30 2013</t>
  </si>
  <si>
    <t>October 31 2013</t>
  </si>
  <si>
    <t>February 28,2014</t>
  </si>
  <si>
    <t>May 30,2014</t>
  </si>
  <si>
    <t>September 30,2014</t>
  </si>
  <si>
    <t>October 31 2014</t>
  </si>
  <si>
    <t>January 31,2015</t>
  </si>
  <si>
    <t>February 27 2015</t>
  </si>
  <si>
    <t>March 31 2015</t>
  </si>
  <si>
    <t>April 30 2015</t>
  </si>
  <si>
    <t>December 31 2015</t>
  </si>
  <si>
    <t>February 29,2016</t>
  </si>
  <si>
    <t>May 31 2016</t>
  </si>
  <si>
    <t>October 31,2016</t>
  </si>
  <si>
    <t>November 30,2016</t>
  </si>
  <si>
    <t>December 30,2016</t>
  </si>
  <si>
    <t>January 31,2017</t>
  </si>
  <si>
    <t>February 28,2017</t>
  </si>
  <si>
    <t>Virginia</t>
  </si>
  <si>
    <t>October 31,20217</t>
  </si>
  <si>
    <t>September 28, 2018</t>
  </si>
  <si>
    <t>March 29,2019</t>
  </si>
  <si>
    <t>September 30,2019</t>
  </si>
  <si>
    <t>February 28,2020</t>
  </si>
  <si>
    <t>January 31,2021</t>
  </si>
  <si>
    <t>August 31,2022</t>
  </si>
  <si>
    <t>September 30,2022</t>
  </si>
  <si>
    <t>September 29,2023</t>
  </si>
  <si>
    <t>October 31 2023</t>
  </si>
  <si>
    <t>January 31,2024</t>
  </si>
  <si>
    <t>February 29,2024</t>
  </si>
  <si>
    <t>March 31,2024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</si>
</sst>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m/d/yy"/>
    <numFmt numFmtId="173" formatCode="[$-409]dddd\,\ mmmm\ dd\,\ yyyy"/>
    <numFmt numFmtId="174" formatCode="[$-409]mmmm\ d\,\ yyyy;@"/>
    <numFmt numFmtId="175" formatCode="mmm\-yyyy"/>
    <numFmt numFmtId="176" formatCode="B1m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174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174" fontId="5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horizontal="center" wrapText="1"/>
    </xf>
    <xf numFmtId="174" fontId="5" fillId="33" borderId="0" xfId="0" applyNumberFormat="1" applyFont="1" applyFill="1" applyBorder="1" applyAlignment="1">
      <alignment horizontal="right" wrapText="1"/>
    </xf>
    <xf numFmtId="3" fontId="2" fillId="33" borderId="0" xfId="0" applyNumberFormat="1" applyFont="1" applyFill="1" applyBorder="1" applyAlignment="1">
      <alignment horizontal="center" wrapText="1"/>
    </xf>
    <xf numFmtId="3" fontId="2" fillId="33" borderId="0" xfId="0" applyNumberFormat="1" applyFont="1" applyFill="1" applyBorder="1" applyAlignment="1">
      <alignment horizontal="center"/>
    </xf>
    <xf numFmtId="3" fontId="4" fillId="33" borderId="14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/>
    </xf>
    <xf numFmtId="37" fontId="7" fillId="33" borderId="0" xfId="0" applyNumberFormat="1" applyFont="1" applyFill="1" applyBorder="1" applyAlignment="1">
      <alignment horizontal="center" vertical="top"/>
    </xf>
    <xf numFmtId="3" fontId="8" fillId="33" borderId="14" xfId="0" applyNumberFormat="1" applyFont="1" applyFill="1" applyBorder="1" applyAlignment="1">
      <alignment horizontal="center" vertical="top"/>
    </xf>
    <xf numFmtId="3" fontId="4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horizontal="right"/>
    </xf>
    <xf numFmtId="174" fontId="1" fillId="33" borderId="0" xfId="0" applyNumberFormat="1" applyFont="1" applyFill="1" applyBorder="1" applyAlignment="1">
      <alignment horizontal="right" wrapText="1"/>
    </xf>
    <xf numFmtId="37" fontId="2" fillId="33" borderId="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>
      <alignment horizontal="right"/>
    </xf>
    <xf numFmtId="37" fontId="9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horizontal="center" vertical="top"/>
    </xf>
    <xf numFmtId="37" fontId="7" fillId="0" borderId="0" xfId="0" applyNumberFormat="1" applyFont="1" applyBorder="1" applyAlignment="1">
      <alignment vertical="top"/>
    </xf>
    <xf numFmtId="3" fontId="6" fillId="34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6"/>
  <sheetViews>
    <sheetView tabSelected="1" zoomScalePageLayoutView="0" workbookViewId="0" topLeftCell="A1">
      <pane ySplit="7" topLeftCell="A332" activePane="bottomLeft" state="frozen"/>
      <selection pane="topLeft" activeCell="A1" sqref="A1"/>
      <selection pane="bottomLeft" activeCell="K336" sqref="K336"/>
    </sheetView>
  </sheetViews>
  <sheetFormatPr defaultColWidth="9.140625" defaultRowHeight="12.75"/>
  <cols>
    <col min="1" max="1" width="5.8515625" style="19" customWidth="1"/>
    <col min="2" max="2" width="16.8515625" style="20" customWidth="1"/>
    <col min="3" max="3" width="10.8515625" style="17" customWidth="1"/>
    <col min="4" max="4" width="11.421875" style="17" customWidth="1"/>
    <col min="5" max="6" width="9.140625" style="17" customWidth="1"/>
    <col min="7" max="7" width="10.00390625" style="17" customWidth="1"/>
    <col min="8" max="8" width="10.140625" style="17" customWidth="1"/>
    <col min="9" max="10" width="9.00390625" style="17" customWidth="1"/>
    <col min="11" max="11" width="9.8515625" style="24" customWidth="1"/>
    <col min="12" max="16384" width="9.140625" style="1" customWidth="1"/>
  </cols>
  <sheetData>
    <row r="1" spans="1:11" ht="15" customHeight="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9" customHeight="1">
      <c r="A3" s="2"/>
      <c r="B3" s="3"/>
      <c r="C3" s="2"/>
      <c r="D3" s="2"/>
      <c r="E3" s="2"/>
      <c r="F3" s="2"/>
      <c r="G3" s="2"/>
      <c r="H3" s="2"/>
      <c r="I3" s="2"/>
      <c r="J3" s="2"/>
      <c r="K3" s="2"/>
    </row>
    <row r="4" spans="1:11" ht="12" customHeight="1">
      <c r="A4" s="33" t="s">
        <v>12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" customHeight="1">
      <c r="A5" s="34" t="s">
        <v>13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9" customHeight="1">
      <c r="A6" s="2"/>
      <c r="B6" s="3"/>
      <c r="C6" s="2"/>
      <c r="D6" s="2"/>
      <c r="E6" s="2"/>
      <c r="F6" s="2"/>
      <c r="G6" s="2"/>
      <c r="H6" s="2"/>
      <c r="I6" s="2"/>
      <c r="J6" s="2"/>
      <c r="K6" s="2"/>
    </row>
    <row r="7" spans="1:11" s="8" customFormat="1" ht="31.5" thickBot="1">
      <c r="A7" s="4" t="s">
        <v>0</v>
      </c>
      <c r="B7" s="5"/>
      <c r="C7" s="6" t="s">
        <v>5</v>
      </c>
      <c r="D7" s="6" t="s">
        <v>4</v>
      </c>
      <c r="E7" s="6" t="s">
        <v>3</v>
      </c>
      <c r="F7" s="6" t="s">
        <v>1</v>
      </c>
      <c r="G7" s="6" t="s">
        <v>6</v>
      </c>
      <c r="H7" s="6" t="s">
        <v>7</v>
      </c>
      <c r="I7" s="6" t="s">
        <v>8</v>
      </c>
      <c r="J7" s="6" t="s">
        <v>64</v>
      </c>
      <c r="K7" s="7" t="s">
        <v>2</v>
      </c>
    </row>
    <row r="8" spans="1:11" ht="8.25" customHeight="1" thickBot="1">
      <c r="A8" s="9" t="s">
        <v>0</v>
      </c>
      <c r="B8" s="10" t="s">
        <v>0</v>
      </c>
      <c r="C8" s="11" t="s">
        <v>0</v>
      </c>
      <c r="D8" s="11" t="s">
        <v>0</v>
      </c>
      <c r="E8" s="11" t="s">
        <v>0</v>
      </c>
      <c r="F8" s="11" t="s">
        <v>0</v>
      </c>
      <c r="G8" s="11"/>
      <c r="H8" s="11"/>
      <c r="I8" s="12"/>
      <c r="J8" s="12"/>
      <c r="K8" s="13" t="s">
        <v>0</v>
      </c>
    </row>
    <row r="9" spans="1:11" ht="12.75">
      <c r="A9" s="14">
        <v>1996</v>
      </c>
      <c r="B9" s="15">
        <v>35398</v>
      </c>
      <c r="C9" s="16">
        <v>28</v>
      </c>
      <c r="D9" s="16">
        <v>274</v>
      </c>
      <c r="E9" s="16" t="s">
        <v>9</v>
      </c>
      <c r="F9" s="16">
        <v>19</v>
      </c>
      <c r="G9" s="16" t="s">
        <v>9</v>
      </c>
      <c r="H9" s="16" t="s">
        <v>9</v>
      </c>
      <c r="I9" s="17" t="s">
        <v>9</v>
      </c>
      <c r="K9" s="18">
        <f aca="true" t="shared" si="0" ref="K9:K34">SUM(C9:F9)</f>
        <v>321</v>
      </c>
    </row>
    <row r="10" spans="1:11" ht="12.75">
      <c r="A10" s="14" t="s">
        <v>0</v>
      </c>
      <c r="B10" s="15">
        <v>35426</v>
      </c>
      <c r="C10" s="16">
        <v>778</v>
      </c>
      <c r="D10" s="16">
        <v>7768</v>
      </c>
      <c r="E10" s="16" t="s">
        <v>9</v>
      </c>
      <c r="F10" s="16">
        <v>25519</v>
      </c>
      <c r="G10" s="16" t="s">
        <v>9</v>
      </c>
      <c r="H10" s="16" t="s">
        <v>9</v>
      </c>
      <c r="I10" s="17" t="s">
        <v>9</v>
      </c>
      <c r="K10" s="18">
        <f t="shared" si="0"/>
        <v>34065</v>
      </c>
    </row>
    <row r="11" spans="1:11" ht="12.75">
      <c r="A11" s="14">
        <v>1997</v>
      </c>
      <c r="B11" s="26">
        <v>35461</v>
      </c>
      <c r="C11" s="16">
        <v>525</v>
      </c>
      <c r="D11" s="16">
        <v>4757</v>
      </c>
      <c r="E11" s="16" t="s">
        <v>9</v>
      </c>
      <c r="F11" s="16">
        <v>15769</v>
      </c>
      <c r="G11" s="16" t="s">
        <v>9</v>
      </c>
      <c r="H11" s="16" t="s">
        <v>9</v>
      </c>
      <c r="I11" s="17" t="s">
        <v>9</v>
      </c>
      <c r="K11" s="18">
        <f t="shared" si="0"/>
        <v>21051</v>
      </c>
    </row>
    <row r="12" spans="1:11" ht="12.75">
      <c r="A12" s="14" t="s">
        <v>0</v>
      </c>
      <c r="B12" s="15">
        <v>35489</v>
      </c>
      <c r="C12" s="16">
        <v>775</v>
      </c>
      <c r="D12" s="16">
        <v>9751</v>
      </c>
      <c r="E12" s="16" t="s">
        <v>9</v>
      </c>
      <c r="F12" s="16">
        <v>6769</v>
      </c>
      <c r="G12" s="16" t="s">
        <v>9</v>
      </c>
      <c r="H12" s="16" t="s">
        <v>9</v>
      </c>
      <c r="I12" s="17" t="s">
        <v>9</v>
      </c>
      <c r="K12" s="18">
        <f t="shared" si="0"/>
        <v>17295</v>
      </c>
    </row>
    <row r="13" spans="1:11" ht="12.75">
      <c r="A13" s="14" t="s">
        <v>0</v>
      </c>
      <c r="B13" s="15">
        <v>35520</v>
      </c>
      <c r="C13" s="16">
        <v>8021</v>
      </c>
      <c r="D13" s="16">
        <v>50599</v>
      </c>
      <c r="E13" s="16" t="s">
        <v>9</v>
      </c>
      <c r="F13" s="16">
        <v>24708</v>
      </c>
      <c r="G13" s="16" t="s">
        <v>9</v>
      </c>
      <c r="H13" s="16" t="s">
        <v>9</v>
      </c>
      <c r="I13" s="17" t="s">
        <v>9</v>
      </c>
      <c r="K13" s="18">
        <f t="shared" si="0"/>
        <v>83328</v>
      </c>
    </row>
    <row r="14" spans="1:11" ht="12.75">
      <c r="A14" s="14" t="s">
        <v>0</v>
      </c>
      <c r="B14" s="15">
        <v>35550</v>
      </c>
      <c r="C14" s="16">
        <v>3840</v>
      </c>
      <c r="D14" s="16">
        <v>26349</v>
      </c>
      <c r="E14" s="16" t="s">
        <v>9</v>
      </c>
      <c r="F14" s="16">
        <v>13479</v>
      </c>
      <c r="G14" s="16" t="s">
        <v>9</v>
      </c>
      <c r="H14" s="16" t="s">
        <v>9</v>
      </c>
      <c r="I14" s="17" t="s">
        <v>9</v>
      </c>
      <c r="K14" s="18">
        <f t="shared" si="0"/>
        <v>43668</v>
      </c>
    </row>
    <row r="15" spans="1:11" ht="12.75">
      <c r="A15" s="14" t="s">
        <v>0</v>
      </c>
      <c r="B15" s="15">
        <v>35580</v>
      </c>
      <c r="C15" s="16">
        <v>8213</v>
      </c>
      <c r="D15" s="16">
        <v>24770</v>
      </c>
      <c r="E15" s="16" t="s">
        <v>9</v>
      </c>
      <c r="F15" s="16">
        <v>15252</v>
      </c>
      <c r="G15" s="16" t="s">
        <v>9</v>
      </c>
      <c r="H15" s="16" t="s">
        <v>9</v>
      </c>
      <c r="I15" s="17" t="s">
        <v>9</v>
      </c>
      <c r="K15" s="18">
        <f t="shared" si="0"/>
        <v>48235</v>
      </c>
    </row>
    <row r="16" spans="1:11" ht="12.75">
      <c r="A16" s="14" t="s">
        <v>0</v>
      </c>
      <c r="B16" s="15">
        <v>35611</v>
      </c>
      <c r="C16" s="16">
        <v>9275</v>
      </c>
      <c r="D16" s="16">
        <v>23839</v>
      </c>
      <c r="E16" s="16" t="s">
        <v>9</v>
      </c>
      <c r="F16" s="16">
        <v>16786</v>
      </c>
      <c r="G16" s="16" t="s">
        <v>9</v>
      </c>
      <c r="H16" s="16" t="s">
        <v>9</v>
      </c>
      <c r="I16" s="17" t="s">
        <v>9</v>
      </c>
      <c r="K16" s="18">
        <f t="shared" si="0"/>
        <v>49900</v>
      </c>
    </row>
    <row r="17" spans="1:11" ht="12.75">
      <c r="A17" s="14" t="s">
        <v>0</v>
      </c>
      <c r="B17" s="15">
        <v>35642</v>
      </c>
      <c r="C17" s="16">
        <v>34596</v>
      </c>
      <c r="D17" s="16">
        <v>41677</v>
      </c>
      <c r="E17" s="16" t="s">
        <v>9</v>
      </c>
      <c r="F17" s="16">
        <v>19218</v>
      </c>
      <c r="G17" s="16" t="s">
        <v>9</v>
      </c>
      <c r="H17" s="16" t="s">
        <v>9</v>
      </c>
      <c r="I17" s="17" t="s">
        <v>9</v>
      </c>
      <c r="K17" s="18">
        <f t="shared" si="0"/>
        <v>95491</v>
      </c>
    </row>
    <row r="18" spans="1:11" ht="12.75">
      <c r="A18" s="14" t="s">
        <v>0</v>
      </c>
      <c r="B18" s="15">
        <v>35671</v>
      </c>
      <c r="C18" s="16">
        <v>40258</v>
      </c>
      <c r="D18" s="16">
        <v>41119</v>
      </c>
      <c r="E18" s="16" t="s">
        <v>9</v>
      </c>
      <c r="F18" s="16">
        <v>14399</v>
      </c>
      <c r="G18" s="16" t="s">
        <v>9</v>
      </c>
      <c r="H18" s="16" t="s">
        <v>9</v>
      </c>
      <c r="I18" s="17" t="s">
        <v>9</v>
      </c>
      <c r="K18" s="18">
        <f t="shared" si="0"/>
        <v>95776</v>
      </c>
    </row>
    <row r="19" spans="1:11" ht="12.75">
      <c r="A19" s="14" t="s">
        <v>0</v>
      </c>
      <c r="B19" s="15">
        <v>35703</v>
      </c>
      <c r="C19" s="16">
        <v>51935</v>
      </c>
      <c r="D19" s="16">
        <v>31428</v>
      </c>
      <c r="E19" s="16" t="s">
        <v>9</v>
      </c>
      <c r="F19" s="16">
        <v>9271</v>
      </c>
      <c r="G19" s="16" t="s">
        <v>9</v>
      </c>
      <c r="H19" s="16" t="s">
        <v>9</v>
      </c>
      <c r="I19" s="17" t="s">
        <v>9</v>
      </c>
      <c r="K19" s="18">
        <f t="shared" si="0"/>
        <v>92634</v>
      </c>
    </row>
    <row r="20" spans="1:11" ht="12.75">
      <c r="A20" s="14" t="s">
        <v>0</v>
      </c>
      <c r="B20" s="15">
        <v>35734</v>
      </c>
      <c r="C20" s="16">
        <v>13941</v>
      </c>
      <c r="D20" s="16">
        <v>11298</v>
      </c>
      <c r="E20" s="16" t="s">
        <v>9</v>
      </c>
      <c r="F20" s="16">
        <v>846</v>
      </c>
      <c r="G20" s="16" t="s">
        <v>9</v>
      </c>
      <c r="H20" s="16" t="s">
        <v>9</v>
      </c>
      <c r="I20" s="17" t="s">
        <v>9</v>
      </c>
      <c r="K20" s="18">
        <f t="shared" si="0"/>
        <v>26085</v>
      </c>
    </row>
    <row r="21" spans="1:11" ht="12.75">
      <c r="A21" s="14" t="s">
        <v>0</v>
      </c>
      <c r="B21" s="15">
        <v>35760</v>
      </c>
      <c r="C21" s="16">
        <v>10436</v>
      </c>
      <c r="D21" s="16">
        <v>7254</v>
      </c>
      <c r="E21" s="16" t="s">
        <v>9</v>
      </c>
      <c r="F21" s="16">
        <v>336</v>
      </c>
      <c r="G21" s="16" t="s">
        <v>9</v>
      </c>
      <c r="H21" s="16" t="s">
        <v>9</v>
      </c>
      <c r="I21" s="17" t="s">
        <v>9</v>
      </c>
      <c r="K21" s="18">
        <f t="shared" si="0"/>
        <v>18026</v>
      </c>
    </row>
    <row r="22" spans="1:11" ht="12.75">
      <c r="A22" s="14" t="s">
        <v>0</v>
      </c>
      <c r="B22" s="15">
        <v>35795</v>
      </c>
      <c r="C22" s="16">
        <v>21670</v>
      </c>
      <c r="D22" s="16">
        <v>70982</v>
      </c>
      <c r="E22" s="16" t="s">
        <v>9</v>
      </c>
      <c r="F22" s="16">
        <v>5336</v>
      </c>
      <c r="G22" s="16" t="s">
        <v>9</v>
      </c>
      <c r="H22" s="16" t="s">
        <v>9</v>
      </c>
      <c r="I22" s="17" t="s">
        <v>9</v>
      </c>
      <c r="K22" s="18">
        <f t="shared" si="0"/>
        <v>97988</v>
      </c>
    </row>
    <row r="23" spans="1:11" ht="12.75">
      <c r="A23" s="14">
        <v>1998</v>
      </c>
      <c r="B23" s="26">
        <v>35825</v>
      </c>
      <c r="C23" s="16">
        <v>17574</v>
      </c>
      <c r="D23" s="16">
        <v>78449</v>
      </c>
      <c r="E23" s="16" t="s">
        <v>9</v>
      </c>
      <c r="F23" s="16">
        <v>6311</v>
      </c>
      <c r="G23" s="16" t="s">
        <v>9</v>
      </c>
      <c r="H23" s="16" t="s">
        <v>9</v>
      </c>
      <c r="I23" s="17" t="s">
        <v>9</v>
      </c>
      <c r="K23" s="18">
        <f t="shared" si="0"/>
        <v>102334</v>
      </c>
    </row>
    <row r="24" spans="1:11" ht="12.75">
      <c r="A24" s="14" t="s">
        <v>0</v>
      </c>
      <c r="B24" s="15">
        <v>35853</v>
      </c>
      <c r="C24" s="16">
        <v>31014</v>
      </c>
      <c r="D24" s="16">
        <v>121466</v>
      </c>
      <c r="E24" s="16" t="s">
        <v>9</v>
      </c>
      <c r="F24" s="16">
        <v>9809</v>
      </c>
      <c r="G24" s="16" t="s">
        <v>9</v>
      </c>
      <c r="H24" s="16" t="s">
        <v>9</v>
      </c>
      <c r="I24" s="17" t="s">
        <v>9</v>
      </c>
      <c r="K24" s="18">
        <f t="shared" si="0"/>
        <v>162289</v>
      </c>
    </row>
    <row r="25" spans="1:11" ht="12.75">
      <c r="A25" s="14" t="s">
        <v>0</v>
      </c>
      <c r="B25" s="15">
        <v>35885</v>
      </c>
      <c r="C25" s="16">
        <v>13249</v>
      </c>
      <c r="D25" s="16">
        <v>84343</v>
      </c>
      <c r="E25" s="16" t="s">
        <v>9</v>
      </c>
      <c r="F25" s="16">
        <v>11059</v>
      </c>
      <c r="G25" s="16" t="s">
        <v>9</v>
      </c>
      <c r="H25" s="16" t="s">
        <v>9</v>
      </c>
      <c r="I25" s="17" t="s">
        <v>9</v>
      </c>
      <c r="K25" s="18">
        <f t="shared" si="0"/>
        <v>108651</v>
      </c>
    </row>
    <row r="26" spans="1:11" ht="12.75">
      <c r="A26" s="14" t="s">
        <v>0</v>
      </c>
      <c r="B26" s="15">
        <v>35915</v>
      </c>
      <c r="C26" s="16">
        <v>14015</v>
      </c>
      <c r="D26" s="16">
        <v>58561</v>
      </c>
      <c r="E26" s="16" t="s">
        <v>9</v>
      </c>
      <c r="F26" s="16">
        <v>6809</v>
      </c>
      <c r="G26" s="16" t="s">
        <v>9</v>
      </c>
      <c r="H26" s="16" t="s">
        <v>9</v>
      </c>
      <c r="I26" s="17" t="s">
        <v>9</v>
      </c>
      <c r="K26" s="18">
        <f t="shared" si="0"/>
        <v>79385</v>
      </c>
    </row>
    <row r="27" spans="1:11" ht="12.75">
      <c r="A27" s="14" t="s">
        <v>0</v>
      </c>
      <c r="B27" s="15">
        <v>35944</v>
      </c>
      <c r="C27" s="16">
        <v>23738</v>
      </c>
      <c r="D27" s="16">
        <v>165898</v>
      </c>
      <c r="E27" s="16" t="s">
        <v>9</v>
      </c>
      <c r="F27" s="16">
        <v>51546</v>
      </c>
      <c r="G27" s="16" t="s">
        <v>9</v>
      </c>
      <c r="H27" s="16" t="s">
        <v>9</v>
      </c>
      <c r="I27" s="17" t="s">
        <v>9</v>
      </c>
      <c r="K27" s="18">
        <f t="shared" si="0"/>
        <v>241182</v>
      </c>
    </row>
    <row r="28" spans="1:11" ht="12.75">
      <c r="A28" s="14" t="s">
        <v>0</v>
      </c>
      <c r="B28" s="15">
        <v>35976</v>
      </c>
      <c r="C28" s="16">
        <v>19387</v>
      </c>
      <c r="D28" s="16">
        <v>156287</v>
      </c>
      <c r="E28" s="16" t="s">
        <v>9</v>
      </c>
      <c r="F28" s="16">
        <v>52046</v>
      </c>
      <c r="G28" s="16" t="s">
        <v>9</v>
      </c>
      <c r="H28" s="16" t="s">
        <v>9</v>
      </c>
      <c r="I28" s="17" t="s">
        <v>9</v>
      </c>
      <c r="K28" s="18">
        <f t="shared" si="0"/>
        <v>227720</v>
      </c>
    </row>
    <row r="29" spans="1:11" ht="12.75">
      <c r="A29" s="14" t="s">
        <v>0</v>
      </c>
      <c r="B29" s="15">
        <f>DATE(98,7,31)</f>
        <v>36007</v>
      </c>
      <c r="C29" s="16">
        <v>17287</v>
      </c>
      <c r="D29" s="16">
        <v>150041</v>
      </c>
      <c r="E29" s="16" t="s">
        <v>9</v>
      </c>
      <c r="F29" s="16">
        <v>50706</v>
      </c>
      <c r="G29" s="16" t="s">
        <v>9</v>
      </c>
      <c r="H29" s="16" t="s">
        <v>9</v>
      </c>
      <c r="I29" s="17" t="s">
        <v>9</v>
      </c>
      <c r="K29" s="18">
        <f t="shared" si="0"/>
        <v>218034</v>
      </c>
    </row>
    <row r="30" spans="1:11" ht="12.75">
      <c r="A30" s="14" t="s">
        <v>0</v>
      </c>
      <c r="B30" s="15">
        <f>DATE(98,8,31)</f>
        <v>36038</v>
      </c>
      <c r="C30" s="16">
        <v>18389</v>
      </c>
      <c r="D30" s="16">
        <v>75939</v>
      </c>
      <c r="E30" s="16" t="s">
        <v>9</v>
      </c>
      <c r="F30" s="16">
        <v>19308</v>
      </c>
      <c r="G30" s="16" t="s">
        <v>9</v>
      </c>
      <c r="H30" s="16" t="s">
        <v>9</v>
      </c>
      <c r="I30" s="17" t="s">
        <v>9</v>
      </c>
      <c r="K30" s="18">
        <f t="shared" si="0"/>
        <v>113636</v>
      </c>
    </row>
    <row r="31" spans="1:11" ht="12.75">
      <c r="A31" s="14" t="s">
        <v>0</v>
      </c>
      <c r="B31" s="15">
        <f>DATE(98,9,30)</f>
        <v>36068</v>
      </c>
      <c r="C31" s="16">
        <v>18034</v>
      </c>
      <c r="D31" s="16">
        <v>73317</v>
      </c>
      <c r="E31" s="16" t="s">
        <v>9</v>
      </c>
      <c r="F31" s="16">
        <v>19148</v>
      </c>
      <c r="G31" s="16" t="s">
        <v>9</v>
      </c>
      <c r="H31" s="16" t="s">
        <v>9</v>
      </c>
      <c r="I31" s="17" t="s">
        <v>9</v>
      </c>
      <c r="K31" s="18">
        <f t="shared" si="0"/>
        <v>110499</v>
      </c>
    </row>
    <row r="32" spans="1:11" ht="12.75">
      <c r="A32" s="14" t="s">
        <v>0</v>
      </c>
      <c r="B32" s="15">
        <f>DATE(98,10,30)</f>
        <v>36098</v>
      </c>
      <c r="C32" s="16">
        <v>11304</v>
      </c>
      <c r="D32" s="16">
        <v>60270</v>
      </c>
      <c r="E32" s="16" t="s">
        <v>9</v>
      </c>
      <c r="F32" s="16">
        <v>16807</v>
      </c>
      <c r="G32" s="16" t="s">
        <v>9</v>
      </c>
      <c r="H32" s="16" t="s">
        <v>9</v>
      </c>
      <c r="I32" s="17" t="s">
        <v>9</v>
      </c>
      <c r="K32" s="18">
        <f t="shared" si="0"/>
        <v>88381</v>
      </c>
    </row>
    <row r="33" spans="1:11" ht="12.75">
      <c r="A33" s="14" t="s">
        <v>0</v>
      </c>
      <c r="B33" s="15">
        <f>DATE(98,11,30)</f>
        <v>36129</v>
      </c>
      <c r="C33" s="16">
        <v>10851</v>
      </c>
      <c r="D33" s="16">
        <v>57977</v>
      </c>
      <c r="E33" s="16" t="s">
        <v>9</v>
      </c>
      <c r="F33" s="16">
        <v>20057</v>
      </c>
      <c r="G33" s="16" t="s">
        <v>9</v>
      </c>
      <c r="H33" s="16" t="s">
        <v>9</v>
      </c>
      <c r="I33" s="17" t="s">
        <v>9</v>
      </c>
      <c r="K33" s="18">
        <f t="shared" si="0"/>
        <v>88885</v>
      </c>
    </row>
    <row r="34" spans="1:11" ht="12.75">
      <c r="A34" s="14" t="s">
        <v>0</v>
      </c>
      <c r="B34" s="15">
        <f>DATE(98,12,31)</f>
        <v>36160</v>
      </c>
      <c r="C34" s="16">
        <v>12399</v>
      </c>
      <c r="D34" s="16">
        <v>53457</v>
      </c>
      <c r="E34" s="16" t="s">
        <v>9</v>
      </c>
      <c r="F34" s="16">
        <v>18809</v>
      </c>
      <c r="G34" s="16" t="s">
        <v>9</v>
      </c>
      <c r="H34" s="16" t="s">
        <v>9</v>
      </c>
      <c r="I34" s="17" t="s">
        <v>9</v>
      </c>
      <c r="K34" s="18">
        <f t="shared" si="0"/>
        <v>84665</v>
      </c>
    </row>
    <row r="35" spans="1:11" ht="12.75">
      <c r="A35" s="14">
        <v>1999</v>
      </c>
      <c r="B35" s="26">
        <f>DATE(99,1,29)</f>
        <v>36189</v>
      </c>
      <c r="C35" s="16">
        <v>12160</v>
      </c>
      <c r="D35" s="16">
        <v>68654</v>
      </c>
      <c r="E35" s="16" t="s">
        <v>9</v>
      </c>
      <c r="F35" s="16">
        <v>23309</v>
      </c>
      <c r="G35" s="16" t="s">
        <v>9</v>
      </c>
      <c r="H35" s="16" t="s">
        <v>9</v>
      </c>
      <c r="I35" s="17" t="s">
        <v>9</v>
      </c>
      <c r="K35" s="18">
        <f aca="true" t="shared" si="1" ref="K35:K52">SUM(C35:F35)</f>
        <v>104123</v>
      </c>
    </row>
    <row r="36" spans="1:11" ht="12.75">
      <c r="A36" s="14" t="s">
        <v>0</v>
      </c>
      <c r="B36" s="15">
        <f>DATE(99,2,26)</f>
        <v>36217</v>
      </c>
      <c r="C36" s="16">
        <v>18409</v>
      </c>
      <c r="D36" s="16">
        <v>93149</v>
      </c>
      <c r="E36" s="16" t="s">
        <v>9</v>
      </c>
      <c r="F36" s="16">
        <v>47347</v>
      </c>
      <c r="G36" s="16" t="s">
        <v>9</v>
      </c>
      <c r="H36" s="16" t="s">
        <v>9</v>
      </c>
      <c r="I36" s="17" t="s">
        <v>9</v>
      </c>
      <c r="K36" s="18">
        <f t="shared" si="1"/>
        <v>158905</v>
      </c>
    </row>
    <row r="37" spans="1:11" ht="12.75">
      <c r="A37" s="14" t="s">
        <v>0</v>
      </c>
      <c r="B37" s="15">
        <f>DATE(99,3,31)</f>
        <v>36250</v>
      </c>
      <c r="C37" s="16">
        <v>29064</v>
      </c>
      <c r="D37" s="16">
        <v>145565</v>
      </c>
      <c r="E37" s="16" t="s">
        <v>9</v>
      </c>
      <c r="F37" s="16">
        <v>68798</v>
      </c>
      <c r="G37" s="16" t="s">
        <v>9</v>
      </c>
      <c r="H37" s="16" t="s">
        <v>9</v>
      </c>
      <c r="I37" s="17" t="s">
        <v>9</v>
      </c>
      <c r="K37" s="18">
        <f t="shared" si="1"/>
        <v>243427</v>
      </c>
    </row>
    <row r="38" spans="1:11" ht="12.75">
      <c r="A38" s="14" t="s">
        <v>0</v>
      </c>
      <c r="B38" s="15">
        <f>DATE(99,4,30)</f>
        <v>36280</v>
      </c>
      <c r="C38" s="16">
        <v>36739</v>
      </c>
      <c r="D38" s="16">
        <v>214866</v>
      </c>
      <c r="E38" s="16" t="s">
        <v>9</v>
      </c>
      <c r="F38" s="16">
        <v>86238</v>
      </c>
      <c r="G38" s="16" t="s">
        <v>9</v>
      </c>
      <c r="H38" s="16" t="s">
        <v>9</v>
      </c>
      <c r="I38" s="17" t="s">
        <v>9</v>
      </c>
      <c r="K38" s="18">
        <f t="shared" si="1"/>
        <v>337843</v>
      </c>
    </row>
    <row r="39" spans="1:11" ht="12.75">
      <c r="A39" s="14" t="s">
        <v>0</v>
      </c>
      <c r="B39" s="15">
        <f>DATE(99,5,28)</f>
        <v>36308</v>
      </c>
      <c r="C39" s="16">
        <v>47863</v>
      </c>
      <c r="D39" s="16">
        <v>284597</v>
      </c>
      <c r="E39" s="16" t="s">
        <v>9</v>
      </c>
      <c r="F39" s="16">
        <v>101406</v>
      </c>
      <c r="G39" s="16" t="s">
        <v>9</v>
      </c>
      <c r="H39" s="16" t="s">
        <v>9</v>
      </c>
      <c r="I39" s="17" t="s">
        <v>9</v>
      </c>
      <c r="K39" s="18">
        <f t="shared" si="1"/>
        <v>433866</v>
      </c>
    </row>
    <row r="40" spans="1:11" ht="12.75">
      <c r="A40" s="14" t="s">
        <v>0</v>
      </c>
      <c r="B40" s="15">
        <f>DATE(99,7,30)</f>
        <v>36371</v>
      </c>
      <c r="C40" s="16">
        <v>99660</v>
      </c>
      <c r="D40" s="16">
        <v>395568</v>
      </c>
      <c r="E40" s="16" t="s">
        <v>9</v>
      </c>
      <c r="F40" s="16">
        <v>114245</v>
      </c>
      <c r="G40" s="16" t="s">
        <v>9</v>
      </c>
      <c r="H40" s="16" t="s">
        <v>9</v>
      </c>
      <c r="I40" s="17" t="s">
        <v>9</v>
      </c>
      <c r="K40" s="18">
        <f t="shared" si="1"/>
        <v>609473</v>
      </c>
    </row>
    <row r="41" spans="1:11" ht="12.75">
      <c r="A41" s="14" t="s">
        <v>0</v>
      </c>
      <c r="B41" s="15">
        <f>DATE(99,8,31)</f>
        <v>36403</v>
      </c>
      <c r="C41" s="16">
        <v>152341</v>
      </c>
      <c r="D41" s="16">
        <v>415892</v>
      </c>
      <c r="E41" s="16" t="s">
        <v>9</v>
      </c>
      <c r="F41" s="16">
        <v>117745</v>
      </c>
      <c r="G41" s="16" t="s">
        <v>9</v>
      </c>
      <c r="H41" s="16" t="s">
        <v>9</v>
      </c>
      <c r="I41" s="17" t="s">
        <v>9</v>
      </c>
      <c r="K41" s="18">
        <f t="shared" si="1"/>
        <v>685978</v>
      </c>
    </row>
    <row r="42" spans="1:11" ht="12.75">
      <c r="A42" s="14" t="s">
        <v>0</v>
      </c>
      <c r="B42" s="15">
        <f>DATE(99,9,30)</f>
        <v>36433</v>
      </c>
      <c r="C42" s="16">
        <v>197174</v>
      </c>
      <c r="D42" s="16">
        <v>438641</v>
      </c>
      <c r="E42" s="16" t="s">
        <v>9</v>
      </c>
      <c r="F42" s="16">
        <v>131979</v>
      </c>
      <c r="G42" s="16" t="s">
        <v>9</v>
      </c>
      <c r="H42" s="16" t="s">
        <v>9</v>
      </c>
      <c r="I42" s="17" t="s">
        <v>9</v>
      </c>
      <c r="K42" s="18">
        <f t="shared" si="1"/>
        <v>767794</v>
      </c>
    </row>
    <row r="43" spans="1:11" ht="12.75">
      <c r="A43" s="14" t="s">
        <v>0</v>
      </c>
      <c r="B43" s="15">
        <f>DATE(99,10,29)</f>
        <v>36462</v>
      </c>
      <c r="C43" s="16">
        <v>234468</v>
      </c>
      <c r="D43" s="16">
        <v>456642</v>
      </c>
      <c r="E43" s="16" t="s">
        <v>9</v>
      </c>
      <c r="F43" s="16">
        <v>128979</v>
      </c>
      <c r="G43" s="16" t="s">
        <v>9</v>
      </c>
      <c r="H43" s="16" t="s">
        <v>9</v>
      </c>
      <c r="I43" s="17" t="s">
        <v>9</v>
      </c>
      <c r="K43" s="18">
        <f t="shared" si="1"/>
        <v>820089</v>
      </c>
    </row>
    <row r="44" spans="1:11" ht="12.75">
      <c r="A44" s="14" t="s">
        <v>0</v>
      </c>
      <c r="B44" s="15">
        <f>DATE(99,11,30)</f>
        <v>36494</v>
      </c>
      <c r="C44" s="16">
        <v>249268</v>
      </c>
      <c r="D44" s="16">
        <v>465392</v>
      </c>
      <c r="E44" s="16" t="s">
        <v>9</v>
      </c>
      <c r="F44" s="16">
        <v>134724</v>
      </c>
      <c r="G44" s="16" t="s">
        <v>9</v>
      </c>
      <c r="H44" s="16" t="s">
        <v>9</v>
      </c>
      <c r="I44" s="17" t="s">
        <v>9</v>
      </c>
      <c r="K44" s="18">
        <f t="shared" si="1"/>
        <v>849384</v>
      </c>
    </row>
    <row r="45" spans="1:11" ht="12.75">
      <c r="A45" s="14" t="s">
        <v>0</v>
      </c>
      <c r="B45" s="15">
        <f>DATE(99,12,31)</f>
        <v>36525</v>
      </c>
      <c r="C45" s="16">
        <v>257408</v>
      </c>
      <c r="D45" s="16">
        <v>487092</v>
      </c>
      <c r="E45" s="16" t="s">
        <v>9</v>
      </c>
      <c r="F45" s="16">
        <v>149724</v>
      </c>
      <c r="G45" s="16" t="s">
        <v>9</v>
      </c>
      <c r="H45" s="16" t="s">
        <v>9</v>
      </c>
      <c r="I45" s="17" t="s">
        <v>9</v>
      </c>
      <c r="K45" s="18">
        <f t="shared" si="1"/>
        <v>894224</v>
      </c>
    </row>
    <row r="46" spans="1:11" ht="12.75">
      <c r="A46" s="19">
        <v>2000</v>
      </c>
      <c r="B46" s="26">
        <f>DATE(2000,1,28)</f>
        <v>36553</v>
      </c>
      <c r="C46" s="17">
        <v>265858</v>
      </c>
      <c r="D46" s="17">
        <v>550582</v>
      </c>
      <c r="E46" s="16" t="s">
        <v>9</v>
      </c>
      <c r="F46" s="17">
        <v>164971</v>
      </c>
      <c r="G46" s="16" t="s">
        <v>9</v>
      </c>
      <c r="H46" s="16" t="s">
        <v>9</v>
      </c>
      <c r="I46" s="17" t="s">
        <v>9</v>
      </c>
      <c r="K46" s="18">
        <f t="shared" si="1"/>
        <v>981411</v>
      </c>
    </row>
    <row r="47" spans="2:11" ht="12.75">
      <c r="B47" s="15">
        <f>DATE(2000,2,25)</f>
        <v>36581</v>
      </c>
      <c r="C47" s="17">
        <v>275993</v>
      </c>
      <c r="D47" s="17">
        <v>665577</v>
      </c>
      <c r="E47" s="16" t="s">
        <v>9</v>
      </c>
      <c r="F47" s="17">
        <v>200467</v>
      </c>
      <c r="G47" s="16" t="s">
        <v>9</v>
      </c>
      <c r="H47" s="16" t="s">
        <v>9</v>
      </c>
      <c r="I47" s="17" t="s">
        <v>9</v>
      </c>
      <c r="K47" s="18">
        <f t="shared" si="1"/>
        <v>1142037</v>
      </c>
    </row>
    <row r="48" spans="2:11" ht="12.75">
      <c r="B48" s="15">
        <f>DATE(2000,3,31)</f>
        <v>36616</v>
      </c>
      <c r="C48" s="17">
        <v>340198</v>
      </c>
      <c r="D48" s="17">
        <v>925981</v>
      </c>
      <c r="E48" s="16" t="s">
        <v>9</v>
      </c>
      <c r="F48" s="17">
        <v>302417</v>
      </c>
      <c r="G48" s="16" t="s">
        <v>9</v>
      </c>
      <c r="H48" s="16" t="s">
        <v>9</v>
      </c>
      <c r="I48" s="17" t="s">
        <v>9</v>
      </c>
      <c r="K48" s="18">
        <f t="shared" si="1"/>
        <v>1568596</v>
      </c>
    </row>
    <row r="49" spans="2:11" ht="12.75">
      <c r="B49" s="15">
        <f>DATE(2000,4,28)</f>
        <v>36644</v>
      </c>
      <c r="C49" s="17">
        <v>398945</v>
      </c>
      <c r="D49" s="17">
        <v>1098554</v>
      </c>
      <c r="E49" s="16" t="s">
        <v>9</v>
      </c>
      <c r="F49" s="17">
        <v>367235</v>
      </c>
      <c r="G49" s="16" t="s">
        <v>9</v>
      </c>
      <c r="H49" s="16" t="s">
        <v>9</v>
      </c>
      <c r="I49" s="17" t="s">
        <v>9</v>
      </c>
      <c r="K49" s="18">
        <f t="shared" si="1"/>
        <v>1864734</v>
      </c>
    </row>
    <row r="50" spans="2:11" ht="12.75">
      <c r="B50" s="15">
        <f>DATE(2000,5,26)</f>
        <v>36672</v>
      </c>
      <c r="C50" s="17">
        <v>447615</v>
      </c>
      <c r="D50" s="17">
        <v>1252368</v>
      </c>
      <c r="E50" s="16" t="s">
        <v>9</v>
      </c>
      <c r="F50" s="17">
        <v>445942</v>
      </c>
      <c r="G50" s="16" t="s">
        <v>9</v>
      </c>
      <c r="H50" s="16" t="s">
        <v>9</v>
      </c>
      <c r="I50" s="17" t="s">
        <v>9</v>
      </c>
      <c r="K50" s="18">
        <f t="shared" si="1"/>
        <v>2145925</v>
      </c>
    </row>
    <row r="51" spans="2:11" ht="12.75">
      <c r="B51" s="15">
        <f>DATE(2000,6,30)</f>
        <v>36707</v>
      </c>
      <c r="C51" s="17">
        <v>575228</v>
      </c>
      <c r="D51" s="17">
        <v>1437920</v>
      </c>
      <c r="E51" s="16" t="s">
        <v>9</v>
      </c>
      <c r="F51" s="17">
        <v>573392</v>
      </c>
      <c r="G51" s="16" t="s">
        <v>9</v>
      </c>
      <c r="H51" s="16" t="s">
        <v>9</v>
      </c>
      <c r="I51" s="17" t="s">
        <v>9</v>
      </c>
      <c r="K51" s="18">
        <f t="shared" si="1"/>
        <v>2586540</v>
      </c>
    </row>
    <row r="52" spans="2:11" ht="12.75">
      <c r="B52" s="15">
        <f>DATE(2000,7,28)</f>
        <v>36735</v>
      </c>
      <c r="C52" s="17">
        <v>660040</v>
      </c>
      <c r="D52" s="17">
        <v>1576400</v>
      </c>
      <c r="E52" s="16" t="s">
        <v>9</v>
      </c>
      <c r="F52" s="17">
        <v>677382</v>
      </c>
      <c r="G52" s="16" t="s">
        <v>9</v>
      </c>
      <c r="H52" s="16" t="s">
        <v>9</v>
      </c>
      <c r="I52" s="17" t="s">
        <v>9</v>
      </c>
      <c r="K52" s="18">
        <f t="shared" si="1"/>
        <v>2913822</v>
      </c>
    </row>
    <row r="53" spans="2:11" ht="12.75">
      <c r="B53" s="15">
        <f>DATE(2000,8,25)</f>
        <v>36763</v>
      </c>
      <c r="C53" s="17">
        <v>814853</v>
      </c>
      <c r="D53" s="17">
        <v>1638690</v>
      </c>
      <c r="E53" s="16" t="s">
        <v>9</v>
      </c>
      <c r="F53" s="17">
        <v>758090</v>
      </c>
      <c r="G53" s="16" t="s">
        <v>9</v>
      </c>
      <c r="H53" s="16" t="s">
        <v>9</v>
      </c>
      <c r="I53" s="17" t="s">
        <v>9</v>
      </c>
      <c r="K53" s="18">
        <f aca="true" t="shared" si="2" ref="K53:K78">SUM(C53:F53)</f>
        <v>3211633</v>
      </c>
    </row>
    <row r="54" spans="2:11" ht="12.75">
      <c r="B54" s="15">
        <f>DATE(2000,9,29)</f>
        <v>36798</v>
      </c>
      <c r="C54" s="17">
        <v>938502</v>
      </c>
      <c r="D54" s="17">
        <v>1686266</v>
      </c>
      <c r="E54" s="16" t="s">
        <v>9</v>
      </c>
      <c r="F54" s="17">
        <v>902081</v>
      </c>
      <c r="G54" s="16" t="s">
        <v>9</v>
      </c>
      <c r="H54" s="16" t="s">
        <v>9</v>
      </c>
      <c r="I54" s="17" t="s">
        <v>9</v>
      </c>
      <c r="K54" s="18">
        <f t="shared" si="2"/>
        <v>3526849</v>
      </c>
    </row>
    <row r="55" spans="2:11" ht="12.75">
      <c r="B55" s="15">
        <f>DATE(2000,10,27)</f>
        <v>36826</v>
      </c>
      <c r="C55" s="17">
        <v>984214</v>
      </c>
      <c r="D55" s="17">
        <v>1696600</v>
      </c>
      <c r="E55" s="16" t="s">
        <v>9</v>
      </c>
      <c r="F55" s="17">
        <v>961580</v>
      </c>
      <c r="G55" s="16" t="s">
        <v>9</v>
      </c>
      <c r="H55" s="16" t="s">
        <v>9</v>
      </c>
      <c r="I55" s="17" t="s">
        <v>9</v>
      </c>
      <c r="K55" s="18">
        <f t="shared" si="2"/>
        <v>3642394</v>
      </c>
    </row>
    <row r="56" spans="2:11" ht="12.75">
      <c r="B56" s="15">
        <f>DATE(2000,11,23)</f>
        <v>36853</v>
      </c>
      <c r="C56" s="17">
        <v>1015937</v>
      </c>
      <c r="D56" s="17">
        <v>1695535</v>
      </c>
      <c r="E56" s="16" t="s">
        <v>9</v>
      </c>
      <c r="F56" s="17">
        <v>925630</v>
      </c>
      <c r="G56" s="16" t="s">
        <v>9</v>
      </c>
      <c r="H56" s="16" t="s">
        <v>9</v>
      </c>
      <c r="I56" s="17" t="s">
        <v>9</v>
      </c>
      <c r="K56" s="18">
        <f t="shared" si="2"/>
        <v>3637102</v>
      </c>
    </row>
    <row r="57" spans="2:11" ht="12.75">
      <c r="B57" s="15">
        <f>DATE(2000,12,29)</f>
        <v>36889</v>
      </c>
      <c r="C57" s="17">
        <v>1040360</v>
      </c>
      <c r="D57" s="17">
        <v>1689283</v>
      </c>
      <c r="E57" s="16" t="s">
        <v>9</v>
      </c>
      <c r="F57" s="17">
        <v>943924</v>
      </c>
      <c r="G57" s="16" t="s">
        <v>9</v>
      </c>
      <c r="H57" s="16" t="s">
        <v>9</v>
      </c>
      <c r="I57" s="17" t="s">
        <v>9</v>
      </c>
      <c r="K57" s="18">
        <f t="shared" si="2"/>
        <v>3673567</v>
      </c>
    </row>
    <row r="58" spans="1:11" ht="12.75">
      <c r="A58" s="19">
        <v>2001</v>
      </c>
      <c r="B58" s="26">
        <f>DATE(2001,1,26)</f>
        <v>36917</v>
      </c>
      <c r="C58" s="17">
        <v>1053866</v>
      </c>
      <c r="D58" s="17">
        <v>1697199</v>
      </c>
      <c r="E58" s="16" t="s">
        <v>9</v>
      </c>
      <c r="F58" s="17">
        <v>977545</v>
      </c>
      <c r="G58" s="16" t="s">
        <v>9</v>
      </c>
      <c r="H58" s="16" t="s">
        <v>9</v>
      </c>
      <c r="I58" s="17" t="s">
        <v>9</v>
      </c>
      <c r="K58" s="18">
        <f t="shared" si="2"/>
        <v>3728610</v>
      </c>
    </row>
    <row r="59" spans="2:11" ht="12.75">
      <c r="B59" s="15">
        <f>DATE(2001,2,23)</f>
        <v>36945</v>
      </c>
      <c r="C59" s="17">
        <v>1071986</v>
      </c>
      <c r="D59" s="17">
        <v>1732469</v>
      </c>
      <c r="E59" s="16" t="s">
        <v>9</v>
      </c>
      <c r="F59" s="17">
        <v>1020212</v>
      </c>
      <c r="G59" s="16" t="s">
        <v>9</v>
      </c>
      <c r="H59" s="16" t="s">
        <v>9</v>
      </c>
      <c r="I59" s="17" t="s">
        <v>9</v>
      </c>
      <c r="K59" s="18">
        <f t="shared" si="2"/>
        <v>3824667</v>
      </c>
    </row>
    <row r="60" spans="2:11" ht="12.75">
      <c r="B60" s="15">
        <f>DATE(2001,3,30)</f>
        <v>36980</v>
      </c>
      <c r="C60" s="17">
        <v>1085233</v>
      </c>
      <c r="D60" s="17">
        <v>1718788</v>
      </c>
      <c r="E60" s="16" t="s">
        <v>9</v>
      </c>
      <c r="F60" s="17">
        <v>1025477</v>
      </c>
      <c r="G60" s="16" t="s">
        <v>9</v>
      </c>
      <c r="H60" s="16" t="s">
        <v>9</v>
      </c>
      <c r="I60" s="17" t="s">
        <v>9</v>
      </c>
      <c r="K60" s="18">
        <f t="shared" si="2"/>
        <v>3829498</v>
      </c>
    </row>
    <row r="61" spans="2:11" ht="12.75">
      <c r="B61" s="15">
        <v>37008</v>
      </c>
      <c r="C61" s="17">
        <v>1045925</v>
      </c>
      <c r="D61" s="17">
        <v>1732702</v>
      </c>
      <c r="E61" s="16" t="s">
        <v>9</v>
      </c>
      <c r="F61" s="17">
        <v>991397</v>
      </c>
      <c r="G61" s="16" t="s">
        <v>9</v>
      </c>
      <c r="H61" s="16" t="s">
        <v>9</v>
      </c>
      <c r="I61" s="17" t="s">
        <v>9</v>
      </c>
      <c r="K61" s="18">
        <f t="shared" si="2"/>
        <v>3770024</v>
      </c>
    </row>
    <row r="62" spans="2:11" ht="12.75">
      <c r="B62" s="15">
        <f>DATE(2001,5,25)</f>
        <v>37036</v>
      </c>
      <c r="C62" s="17">
        <v>1024985</v>
      </c>
      <c r="D62" s="17">
        <v>1727260</v>
      </c>
      <c r="E62" s="16" t="s">
        <v>9</v>
      </c>
      <c r="F62" s="17">
        <v>964764</v>
      </c>
      <c r="G62" s="16" t="s">
        <v>9</v>
      </c>
      <c r="H62" s="16" t="s">
        <v>9</v>
      </c>
      <c r="I62" s="17" t="s">
        <v>9</v>
      </c>
      <c r="K62" s="18">
        <f t="shared" si="2"/>
        <v>3717009</v>
      </c>
    </row>
    <row r="63" spans="2:11" ht="12.75">
      <c r="B63" s="15">
        <f>DATE(2001,6,29)</f>
        <v>37071</v>
      </c>
      <c r="C63" s="17">
        <v>989566</v>
      </c>
      <c r="D63" s="17">
        <v>1706131</v>
      </c>
      <c r="E63" s="16" t="s">
        <v>9</v>
      </c>
      <c r="F63" s="17">
        <v>954947</v>
      </c>
      <c r="G63" s="16" t="s">
        <v>9</v>
      </c>
      <c r="H63" s="16" t="s">
        <v>9</v>
      </c>
      <c r="I63" s="17" t="s">
        <v>9</v>
      </c>
      <c r="K63" s="18">
        <f t="shared" si="2"/>
        <v>3650644</v>
      </c>
    </row>
    <row r="64" spans="2:11" ht="12.75">
      <c r="B64" s="15">
        <f>DATE(2001,7,27)</f>
        <v>37099</v>
      </c>
      <c r="C64" s="17">
        <v>971256</v>
      </c>
      <c r="D64" s="17">
        <v>1681945</v>
      </c>
      <c r="E64" s="16" t="s">
        <v>9</v>
      </c>
      <c r="F64" s="17">
        <v>945623</v>
      </c>
      <c r="G64" s="16" t="s">
        <v>9</v>
      </c>
      <c r="H64" s="16" t="s">
        <v>9</v>
      </c>
      <c r="I64" s="17" t="s">
        <v>9</v>
      </c>
      <c r="K64" s="18">
        <f t="shared" si="2"/>
        <v>3598824</v>
      </c>
    </row>
    <row r="65" spans="2:11" ht="12.75">
      <c r="B65" s="15">
        <f>DATE(2001,8,31)</f>
        <v>37134</v>
      </c>
      <c r="C65" s="17">
        <v>944596</v>
      </c>
      <c r="D65" s="17">
        <v>1628454</v>
      </c>
      <c r="E65" s="16" t="s">
        <v>9</v>
      </c>
      <c r="F65" s="17">
        <v>927217</v>
      </c>
      <c r="G65" s="16" t="s">
        <v>9</v>
      </c>
      <c r="H65" s="16" t="s">
        <v>9</v>
      </c>
      <c r="I65" s="17" t="s">
        <v>9</v>
      </c>
      <c r="K65" s="18">
        <f t="shared" si="2"/>
        <v>3500267</v>
      </c>
    </row>
    <row r="66" spans="2:11" ht="12.75">
      <c r="B66" s="15">
        <v>37162</v>
      </c>
      <c r="C66" s="17">
        <v>914847</v>
      </c>
      <c r="D66" s="17">
        <v>1551200</v>
      </c>
      <c r="E66" s="16" t="s">
        <v>9</v>
      </c>
      <c r="F66" s="17">
        <v>914438</v>
      </c>
      <c r="G66" s="16" t="s">
        <v>9</v>
      </c>
      <c r="H66" s="16" t="s">
        <v>9</v>
      </c>
      <c r="I66" s="17" t="s">
        <v>9</v>
      </c>
      <c r="K66" s="18">
        <f t="shared" si="2"/>
        <v>3380485</v>
      </c>
    </row>
    <row r="67" spans="2:11" ht="12.75">
      <c r="B67" s="20">
        <v>37195</v>
      </c>
      <c r="C67" s="17">
        <v>869545</v>
      </c>
      <c r="D67" s="17">
        <v>1491895</v>
      </c>
      <c r="E67" s="16" t="s">
        <v>9</v>
      </c>
      <c r="F67" s="17">
        <v>904391</v>
      </c>
      <c r="G67" s="16" t="s">
        <v>9</v>
      </c>
      <c r="H67" s="16" t="s">
        <v>9</v>
      </c>
      <c r="I67" s="17" t="s">
        <v>9</v>
      </c>
      <c r="K67" s="18">
        <f t="shared" si="2"/>
        <v>3265831</v>
      </c>
    </row>
    <row r="68" spans="2:11" ht="12.75">
      <c r="B68" s="20">
        <v>37225</v>
      </c>
      <c r="C68" s="17">
        <v>760090</v>
      </c>
      <c r="D68" s="17">
        <v>1378645</v>
      </c>
      <c r="E68" s="16" t="s">
        <v>9</v>
      </c>
      <c r="F68" s="17">
        <v>825057</v>
      </c>
      <c r="G68" s="16" t="s">
        <v>9</v>
      </c>
      <c r="H68" s="16" t="s">
        <v>9</v>
      </c>
      <c r="I68" s="17" t="s">
        <v>9</v>
      </c>
      <c r="K68" s="18">
        <f t="shared" si="2"/>
        <v>2963792</v>
      </c>
    </row>
    <row r="69" spans="2:11" ht="12.75">
      <c r="B69" s="20">
        <v>37253</v>
      </c>
      <c r="C69" s="17">
        <v>724996</v>
      </c>
      <c r="D69" s="17">
        <v>1337154</v>
      </c>
      <c r="E69" s="16" t="s">
        <v>9</v>
      </c>
      <c r="F69" s="17">
        <v>794957</v>
      </c>
      <c r="G69" s="16" t="s">
        <v>9</v>
      </c>
      <c r="H69" s="16" t="s">
        <v>9</v>
      </c>
      <c r="I69" s="17" t="s">
        <v>9</v>
      </c>
      <c r="K69" s="18">
        <f t="shared" si="2"/>
        <v>2857107</v>
      </c>
    </row>
    <row r="70" spans="1:11" ht="12.75">
      <c r="A70" s="19">
        <v>2002</v>
      </c>
      <c r="B70" s="25">
        <v>37287</v>
      </c>
      <c r="C70" s="17">
        <v>694914</v>
      </c>
      <c r="D70" s="17">
        <v>1289796</v>
      </c>
      <c r="E70" s="16" t="s">
        <v>9</v>
      </c>
      <c r="F70" s="17">
        <v>777695</v>
      </c>
      <c r="G70" s="16" t="s">
        <v>9</v>
      </c>
      <c r="H70" s="16" t="s">
        <v>9</v>
      </c>
      <c r="I70" s="17" t="s">
        <v>9</v>
      </c>
      <c r="K70" s="18">
        <f t="shared" si="2"/>
        <v>2762405</v>
      </c>
    </row>
    <row r="71" spans="2:11" ht="12.75">
      <c r="B71" s="20">
        <v>37315</v>
      </c>
      <c r="C71" s="17">
        <v>658308</v>
      </c>
      <c r="D71" s="17">
        <v>1183676</v>
      </c>
      <c r="E71" s="16" t="s">
        <v>9</v>
      </c>
      <c r="F71" s="17">
        <v>730907</v>
      </c>
      <c r="G71" s="16" t="s">
        <v>9</v>
      </c>
      <c r="H71" s="16" t="s">
        <v>9</v>
      </c>
      <c r="I71" s="17" t="s">
        <v>9</v>
      </c>
      <c r="K71" s="21">
        <f t="shared" si="2"/>
        <v>2572891</v>
      </c>
    </row>
    <row r="72" spans="2:11" ht="12.75">
      <c r="B72" s="20">
        <v>37343</v>
      </c>
      <c r="C72" s="17">
        <v>591452</v>
      </c>
      <c r="D72" s="17">
        <v>1080413</v>
      </c>
      <c r="E72" s="16" t="s">
        <v>9</v>
      </c>
      <c r="F72" s="17">
        <v>710169</v>
      </c>
      <c r="G72" s="16" t="s">
        <v>9</v>
      </c>
      <c r="H72" s="16" t="s">
        <v>9</v>
      </c>
      <c r="I72" s="17" t="s">
        <v>9</v>
      </c>
      <c r="K72" s="21">
        <f t="shared" si="2"/>
        <v>2382034</v>
      </c>
    </row>
    <row r="73" spans="2:11" ht="12.75">
      <c r="B73" s="20">
        <v>37376</v>
      </c>
      <c r="C73" s="17">
        <v>556133</v>
      </c>
      <c r="D73" s="17">
        <v>1017419</v>
      </c>
      <c r="E73" s="16" t="s">
        <v>9</v>
      </c>
      <c r="F73" s="17">
        <v>698627</v>
      </c>
      <c r="G73" s="16" t="s">
        <v>9</v>
      </c>
      <c r="H73" s="16" t="s">
        <v>9</v>
      </c>
      <c r="I73" s="17" t="s">
        <v>9</v>
      </c>
      <c r="K73" s="21">
        <f t="shared" si="2"/>
        <v>2272179</v>
      </c>
    </row>
    <row r="74" spans="2:11" ht="12.75">
      <c r="B74" s="20">
        <v>37407</v>
      </c>
      <c r="C74" s="17">
        <v>534170</v>
      </c>
      <c r="D74" s="17">
        <v>1004510</v>
      </c>
      <c r="E74" s="16" t="s">
        <v>9</v>
      </c>
      <c r="F74" s="17">
        <v>689351</v>
      </c>
      <c r="G74" s="16" t="s">
        <v>9</v>
      </c>
      <c r="H74" s="16" t="s">
        <v>9</v>
      </c>
      <c r="I74" s="17" t="s">
        <v>9</v>
      </c>
      <c r="K74" s="21">
        <f t="shared" si="2"/>
        <v>2228031</v>
      </c>
    </row>
    <row r="75" spans="2:11" ht="12.75">
      <c r="B75" s="20">
        <v>37435</v>
      </c>
      <c r="C75" s="17">
        <v>518546</v>
      </c>
      <c r="D75" s="17">
        <v>984997</v>
      </c>
      <c r="E75" s="16" t="s">
        <v>9</v>
      </c>
      <c r="F75" s="17">
        <v>683351</v>
      </c>
      <c r="G75" s="16" t="s">
        <v>9</v>
      </c>
      <c r="H75" s="16" t="s">
        <v>9</v>
      </c>
      <c r="I75" s="17" t="s">
        <v>9</v>
      </c>
      <c r="K75" s="21">
        <f t="shared" si="2"/>
        <v>2186894</v>
      </c>
    </row>
    <row r="76" spans="2:11" ht="12.75">
      <c r="B76" s="20">
        <v>37468</v>
      </c>
      <c r="C76" s="17">
        <v>502725</v>
      </c>
      <c r="D76" s="17">
        <v>987334</v>
      </c>
      <c r="E76" s="16" t="s">
        <v>9</v>
      </c>
      <c r="F76" s="17">
        <v>679576</v>
      </c>
      <c r="G76" s="16" t="s">
        <v>9</v>
      </c>
      <c r="H76" s="16" t="s">
        <v>9</v>
      </c>
      <c r="I76" s="17" t="s">
        <v>9</v>
      </c>
      <c r="K76" s="21">
        <f t="shared" si="2"/>
        <v>2169635</v>
      </c>
    </row>
    <row r="77" spans="2:11" ht="12.75">
      <c r="B77" s="20">
        <v>37498</v>
      </c>
      <c r="C77" s="17">
        <v>508829</v>
      </c>
      <c r="D77" s="17">
        <v>991540</v>
      </c>
      <c r="E77" s="16" t="s">
        <v>9</v>
      </c>
      <c r="F77" s="17">
        <v>701324</v>
      </c>
      <c r="G77" s="16" t="s">
        <v>9</v>
      </c>
      <c r="H77" s="16" t="s">
        <v>9</v>
      </c>
      <c r="I77" s="17" t="s">
        <v>9</v>
      </c>
      <c r="K77" s="21">
        <f t="shared" si="2"/>
        <v>2201693</v>
      </c>
    </row>
    <row r="78" spans="2:11" ht="12.75">
      <c r="B78" s="20">
        <v>37529</v>
      </c>
      <c r="C78" s="17">
        <v>535342</v>
      </c>
      <c r="D78" s="17">
        <v>996917</v>
      </c>
      <c r="E78" s="16" t="s">
        <v>9</v>
      </c>
      <c r="F78" s="17">
        <v>730500</v>
      </c>
      <c r="G78" s="16" t="s">
        <v>9</v>
      </c>
      <c r="H78" s="16" t="s">
        <v>9</v>
      </c>
      <c r="I78" s="17" t="s">
        <v>9</v>
      </c>
      <c r="K78" s="21">
        <f t="shared" si="2"/>
        <v>2262759</v>
      </c>
    </row>
    <row r="79" spans="2:11" ht="12.75">
      <c r="B79" s="20">
        <v>37560</v>
      </c>
      <c r="C79" s="17">
        <v>633783</v>
      </c>
      <c r="D79" s="17">
        <v>1016207</v>
      </c>
      <c r="E79" s="16" t="s">
        <v>9</v>
      </c>
      <c r="F79" s="17">
        <v>754317</v>
      </c>
      <c r="G79" s="17">
        <v>3720</v>
      </c>
      <c r="H79" s="17">
        <v>15468</v>
      </c>
      <c r="I79" s="17" t="s">
        <v>9</v>
      </c>
      <c r="K79" s="21">
        <f aca="true" t="shared" si="3" ref="K79:K90">SUM(C79:H79)</f>
        <v>2423495</v>
      </c>
    </row>
    <row r="80" spans="2:11" ht="12.75">
      <c r="B80" s="20">
        <v>37589</v>
      </c>
      <c r="C80" s="17">
        <v>675813</v>
      </c>
      <c r="D80" s="17">
        <v>1051283</v>
      </c>
      <c r="E80" s="16" t="s">
        <v>9</v>
      </c>
      <c r="F80" s="17">
        <v>776751</v>
      </c>
      <c r="G80" s="17">
        <v>50019</v>
      </c>
      <c r="H80" s="17">
        <v>18910</v>
      </c>
      <c r="I80" s="17" t="s">
        <v>9</v>
      </c>
      <c r="K80" s="21">
        <f t="shared" si="3"/>
        <v>2572776</v>
      </c>
    </row>
    <row r="81" spans="2:11" ht="12.75">
      <c r="B81" s="20">
        <v>37621</v>
      </c>
      <c r="C81" s="17">
        <v>698070</v>
      </c>
      <c r="D81" s="17">
        <v>1054424</v>
      </c>
      <c r="E81" s="16" t="s">
        <v>9</v>
      </c>
      <c r="F81" s="17">
        <v>790752</v>
      </c>
      <c r="G81" s="17">
        <v>93129</v>
      </c>
      <c r="H81" s="17">
        <v>51815</v>
      </c>
      <c r="I81" s="17" t="s">
        <v>9</v>
      </c>
      <c r="K81" s="21">
        <f t="shared" si="3"/>
        <v>2688190</v>
      </c>
    </row>
    <row r="82" spans="1:11" ht="12.75">
      <c r="A82" s="19">
        <v>2003</v>
      </c>
      <c r="B82" s="25">
        <v>37652</v>
      </c>
      <c r="C82" s="17">
        <v>731175</v>
      </c>
      <c r="D82" s="17">
        <v>1047678</v>
      </c>
      <c r="E82" s="16" t="s">
        <v>9</v>
      </c>
      <c r="F82" s="17">
        <v>831491</v>
      </c>
      <c r="G82" s="17">
        <v>138979</v>
      </c>
      <c r="H82" s="17">
        <v>117552</v>
      </c>
      <c r="I82" s="17" t="s">
        <v>9</v>
      </c>
      <c r="K82" s="21">
        <f t="shared" si="3"/>
        <v>2866875</v>
      </c>
    </row>
    <row r="83" spans="2:11" ht="12.75">
      <c r="B83" s="20">
        <v>37680</v>
      </c>
      <c r="C83" s="17">
        <v>788231</v>
      </c>
      <c r="D83" s="17">
        <v>1053058</v>
      </c>
      <c r="E83" s="16" t="s">
        <v>9</v>
      </c>
      <c r="F83" s="17">
        <v>853963</v>
      </c>
      <c r="G83" s="17">
        <v>208464</v>
      </c>
      <c r="H83" s="17">
        <v>181408</v>
      </c>
      <c r="I83" s="17" t="s">
        <v>9</v>
      </c>
      <c r="K83" s="21">
        <f t="shared" si="3"/>
        <v>3085124</v>
      </c>
    </row>
    <row r="84" spans="2:11" ht="12.75">
      <c r="B84" s="20">
        <v>37711</v>
      </c>
      <c r="C84" s="17">
        <v>843433</v>
      </c>
      <c r="D84" s="17">
        <v>1060125</v>
      </c>
      <c r="E84" s="16" t="s">
        <v>9</v>
      </c>
      <c r="F84" s="17">
        <v>897067</v>
      </c>
      <c r="G84" s="17">
        <v>307849</v>
      </c>
      <c r="H84" s="17">
        <v>267897</v>
      </c>
      <c r="I84" s="17" t="s">
        <v>9</v>
      </c>
      <c r="K84" s="21">
        <f t="shared" si="3"/>
        <v>3376371</v>
      </c>
    </row>
    <row r="85" spans="2:11" ht="12.75">
      <c r="B85" s="20">
        <v>37741</v>
      </c>
      <c r="C85" s="17">
        <v>899957</v>
      </c>
      <c r="D85" s="17">
        <v>1060606</v>
      </c>
      <c r="E85" s="16" t="s">
        <v>9</v>
      </c>
      <c r="F85" s="17">
        <v>935661</v>
      </c>
      <c r="G85" s="17">
        <v>411588</v>
      </c>
      <c r="H85" s="17">
        <v>306673</v>
      </c>
      <c r="I85" s="17" t="s">
        <v>9</v>
      </c>
      <c r="K85" s="21">
        <f t="shared" si="3"/>
        <v>3614485</v>
      </c>
    </row>
    <row r="86" spans="2:11" ht="12.75">
      <c r="B86" s="20">
        <v>37771</v>
      </c>
      <c r="C86" s="17">
        <v>933480</v>
      </c>
      <c r="D86" s="17">
        <v>1078240</v>
      </c>
      <c r="E86" s="16" t="s">
        <v>9</v>
      </c>
      <c r="F86" s="17">
        <v>990624</v>
      </c>
      <c r="G86" s="17">
        <v>467842</v>
      </c>
      <c r="H86" s="17">
        <v>357146</v>
      </c>
      <c r="I86" s="17" t="s">
        <v>9</v>
      </c>
      <c r="K86" s="21">
        <f t="shared" si="3"/>
        <v>3827332</v>
      </c>
    </row>
    <row r="87" spans="2:11" ht="12.75">
      <c r="B87" s="20">
        <v>37802</v>
      </c>
      <c r="C87" s="17">
        <v>1011813</v>
      </c>
      <c r="D87" s="17">
        <v>1103464</v>
      </c>
      <c r="E87" s="16" t="s">
        <v>9</v>
      </c>
      <c r="F87" s="17">
        <v>1026729</v>
      </c>
      <c r="G87" s="17">
        <v>535263</v>
      </c>
      <c r="H87" s="17">
        <v>396406</v>
      </c>
      <c r="I87" s="17" t="s">
        <v>9</v>
      </c>
      <c r="K87" s="21">
        <f t="shared" si="3"/>
        <v>4073675</v>
      </c>
    </row>
    <row r="88" spans="2:11" ht="12.75">
      <c r="B88" s="20">
        <v>37833</v>
      </c>
      <c r="C88" s="17">
        <v>1056635</v>
      </c>
      <c r="D88" s="17">
        <v>1139102</v>
      </c>
      <c r="E88" s="16" t="s">
        <v>9</v>
      </c>
      <c r="F88" s="17">
        <v>1058403</v>
      </c>
      <c r="G88" s="17">
        <v>604149</v>
      </c>
      <c r="H88" s="17">
        <v>436993</v>
      </c>
      <c r="I88" s="17" t="s">
        <v>9</v>
      </c>
      <c r="K88" s="21">
        <f t="shared" si="3"/>
        <v>4295282</v>
      </c>
    </row>
    <row r="89" spans="2:11" ht="12.75">
      <c r="B89" s="20">
        <v>37862</v>
      </c>
      <c r="C89" s="17">
        <v>1095785</v>
      </c>
      <c r="D89" s="17">
        <v>1120242</v>
      </c>
      <c r="E89" s="16" t="s">
        <v>9</v>
      </c>
      <c r="F89" s="17">
        <v>1030999</v>
      </c>
      <c r="G89" s="17">
        <v>679767</v>
      </c>
      <c r="H89" s="17">
        <v>478952</v>
      </c>
      <c r="I89" s="17" t="s">
        <v>9</v>
      </c>
      <c r="K89" s="21">
        <f t="shared" si="3"/>
        <v>4405745</v>
      </c>
    </row>
    <row r="90" spans="2:11" ht="12.75">
      <c r="B90" s="20">
        <v>37894</v>
      </c>
      <c r="C90" s="17">
        <v>1094359</v>
      </c>
      <c r="D90" s="17">
        <v>1106834</v>
      </c>
      <c r="E90" s="16" t="s">
        <v>9</v>
      </c>
      <c r="F90" s="17">
        <v>1019767</v>
      </c>
      <c r="G90" s="17">
        <v>705363</v>
      </c>
      <c r="H90" s="17">
        <v>498949</v>
      </c>
      <c r="I90" s="17" t="s">
        <v>9</v>
      </c>
      <c r="K90" s="21">
        <f t="shared" si="3"/>
        <v>4425272</v>
      </c>
    </row>
    <row r="91" spans="2:11" ht="12.75">
      <c r="B91" s="20">
        <v>37925</v>
      </c>
      <c r="C91" s="17">
        <v>1126325</v>
      </c>
      <c r="D91" s="17">
        <v>1099218</v>
      </c>
      <c r="E91" s="16" t="s">
        <v>9</v>
      </c>
      <c r="F91" s="17">
        <v>978048</v>
      </c>
      <c r="G91" s="17">
        <v>750346</v>
      </c>
      <c r="H91" s="17">
        <v>517339</v>
      </c>
      <c r="I91" s="17" t="s">
        <v>9</v>
      </c>
      <c r="K91" s="21">
        <f aca="true" t="shared" si="4" ref="K91:K154">SUM(C91:H91)</f>
        <v>4471276</v>
      </c>
    </row>
    <row r="92" spans="2:11" ht="12.75">
      <c r="B92" s="20">
        <v>37953</v>
      </c>
      <c r="C92" s="17">
        <v>1122863</v>
      </c>
      <c r="D92" s="17">
        <v>1038065</v>
      </c>
      <c r="E92" s="16" t="s">
        <v>9</v>
      </c>
      <c r="F92" s="17">
        <v>937852</v>
      </c>
      <c r="G92" s="17">
        <v>776514</v>
      </c>
      <c r="H92" s="17">
        <v>524164</v>
      </c>
      <c r="I92" s="17" t="s">
        <v>9</v>
      </c>
      <c r="K92" s="21">
        <f t="shared" si="4"/>
        <v>4399458</v>
      </c>
    </row>
    <row r="93" spans="2:11" ht="12.75">
      <c r="B93" s="20">
        <v>37985</v>
      </c>
      <c r="C93" s="17">
        <v>1123343</v>
      </c>
      <c r="D93" s="17">
        <v>995508</v>
      </c>
      <c r="E93" s="16" t="s">
        <v>9</v>
      </c>
      <c r="F93" s="17">
        <v>903065</v>
      </c>
      <c r="G93" s="17">
        <v>804579</v>
      </c>
      <c r="H93" s="17">
        <v>534997</v>
      </c>
      <c r="I93" s="17" t="s">
        <v>9</v>
      </c>
      <c r="K93" s="21">
        <f t="shared" si="4"/>
        <v>4361492</v>
      </c>
    </row>
    <row r="94" spans="1:11" ht="12.75">
      <c r="A94" s="19">
        <v>2004</v>
      </c>
      <c r="B94" s="25">
        <v>38016</v>
      </c>
      <c r="C94" s="17">
        <v>1149226</v>
      </c>
      <c r="D94" s="17">
        <v>961575</v>
      </c>
      <c r="E94" s="16" t="s">
        <v>9</v>
      </c>
      <c r="F94" s="17">
        <v>908917</v>
      </c>
      <c r="G94" s="17">
        <v>850324</v>
      </c>
      <c r="H94" s="17">
        <v>552203</v>
      </c>
      <c r="I94" s="17" t="s">
        <v>9</v>
      </c>
      <c r="K94" s="21">
        <f t="shared" si="4"/>
        <v>4422245</v>
      </c>
    </row>
    <row r="95" spans="2:11" ht="12.75">
      <c r="B95" s="20">
        <v>38044</v>
      </c>
      <c r="C95" s="17">
        <v>1174328</v>
      </c>
      <c r="D95" s="17">
        <v>961132</v>
      </c>
      <c r="E95" s="16" t="s">
        <v>9</v>
      </c>
      <c r="F95" s="17">
        <v>918963</v>
      </c>
      <c r="G95" s="17">
        <v>871033</v>
      </c>
      <c r="H95" s="17">
        <v>577391</v>
      </c>
      <c r="I95" s="17" t="s">
        <v>9</v>
      </c>
      <c r="K95" s="21">
        <f t="shared" si="4"/>
        <v>4502847</v>
      </c>
    </row>
    <row r="96" spans="2:11" ht="12.75">
      <c r="B96" s="20">
        <v>38077</v>
      </c>
      <c r="C96" s="17">
        <v>1213285</v>
      </c>
      <c r="D96" s="17">
        <v>965512</v>
      </c>
      <c r="E96" s="16" t="s">
        <v>9</v>
      </c>
      <c r="F96" s="17">
        <v>949591</v>
      </c>
      <c r="G96" s="17">
        <v>926949</v>
      </c>
      <c r="H96" s="17">
        <v>641528</v>
      </c>
      <c r="I96" s="17" t="s">
        <v>9</v>
      </c>
      <c r="K96" s="21">
        <f t="shared" si="4"/>
        <v>4696865</v>
      </c>
    </row>
    <row r="97" spans="2:11" ht="12.75">
      <c r="B97" s="20">
        <v>38107</v>
      </c>
      <c r="C97" s="17">
        <v>1213155</v>
      </c>
      <c r="D97" s="17">
        <v>960054</v>
      </c>
      <c r="E97" s="16" t="s">
        <v>9</v>
      </c>
      <c r="F97" s="17">
        <v>960647</v>
      </c>
      <c r="G97" s="17">
        <v>991705</v>
      </c>
      <c r="H97" s="17">
        <v>696846</v>
      </c>
      <c r="I97" s="17" t="s">
        <v>9</v>
      </c>
      <c r="K97" s="21">
        <f t="shared" si="4"/>
        <v>4822407</v>
      </c>
    </row>
    <row r="98" spans="2:11" ht="12.75">
      <c r="B98" s="20">
        <v>38138</v>
      </c>
      <c r="C98" s="17">
        <v>1260137</v>
      </c>
      <c r="D98" s="17">
        <v>988106</v>
      </c>
      <c r="E98" s="16" t="s">
        <v>9</v>
      </c>
      <c r="F98" s="17">
        <v>963147</v>
      </c>
      <c r="G98" s="17">
        <v>1019102</v>
      </c>
      <c r="H98" s="17">
        <v>716576</v>
      </c>
      <c r="I98" s="17" t="s">
        <v>9</v>
      </c>
      <c r="K98" s="21">
        <f t="shared" si="4"/>
        <v>4947068</v>
      </c>
    </row>
    <row r="99" spans="2:11" ht="12.75">
      <c r="B99" s="20">
        <v>38168</v>
      </c>
      <c r="C99" s="17">
        <v>1295255</v>
      </c>
      <c r="D99" s="17">
        <v>955757</v>
      </c>
      <c r="E99" s="16" t="s">
        <v>9</v>
      </c>
      <c r="F99" s="17">
        <v>907381</v>
      </c>
      <c r="G99" s="17">
        <v>1066156</v>
      </c>
      <c r="H99" s="17">
        <v>777301</v>
      </c>
      <c r="I99" s="17" t="s">
        <v>9</v>
      </c>
      <c r="K99" s="21">
        <f t="shared" si="4"/>
        <v>5001850</v>
      </c>
    </row>
    <row r="100" spans="2:11" ht="12.75">
      <c r="B100" s="20">
        <v>38198</v>
      </c>
      <c r="C100" s="17">
        <v>1296611</v>
      </c>
      <c r="D100" s="17">
        <v>958767</v>
      </c>
      <c r="E100" s="16" t="s">
        <v>9</v>
      </c>
      <c r="F100" s="17">
        <v>884083</v>
      </c>
      <c r="G100" s="17">
        <v>1108789</v>
      </c>
      <c r="H100" s="17">
        <v>808550</v>
      </c>
      <c r="I100" s="17" t="s">
        <v>9</v>
      </c>
      <c r="K100" s="21">
        <f t="shared" si="4"/>
        <v>5056800</v>
      </c>
    </row>
    <row r="101" spans="2:11" ht="12.75">
      <c r="B101" s="20">
        <v>38230</v>
      </c>
      <c r="C101" s="17">
        <v>1301001</v>
      </c>
      <c r="D101" s="17">
        <v>942174</v>
      </c>
      <c r="E101" s="16" t="s">
        <v>9</v>
      </c>
      <c r="F101" s="17">
        <v>823213</v>
      </c>
      <c r="G101" s="17">
        <v>1182719</v>
      </c>
      <c r="H101" s="17">
        <v>843628</v>
      </c>
      <c r="I101" s="17" t="s">
        <v>9</v>
      </c>
      <c r="K101" s="21">
        <f t="shared" si="4"/>
        <v>5092735</v>
      </c>
    </row>
    <row r="102" spans="2:11" ht="12.75">
      <c r="B102" s="20">
        <v>38260</v>
      </c>
      <c r="C102" s="17">
        <v>1213444</v>
      </c>
      <c r="D102" s="17">
        <v>897926</v>
      </c>
      <c r="E102" s="16" t="s">
        <v>9</v>
      </c>
      <c r="F102" s="17">
        <v>779958</v>
      </c>
      <c r="G102" s="17">
        <v>1182522</v>
      </c>
      <c r="H102" s="17">
        <v>829933</v>
      </c>
      <c r="I102" s="17" t="s">
        <v>9</v>
      </c>
      <c r="K102" s="21">
        <f t="shared" si="4"/>
        <v>4903783</v>
      </c>
    </row>
    <row r="103" spans="2:11" ht="12.75">
      <c r="B103" s="20">
        <v>38289</v>
      </c>
      <c r="C103" s="17">
        <v>1162058</v>
      </c>
      <c r="D103" s="17">
        <v>766190</v>
      </c>
      <c r="E103" s="16" t="s">
        <v>9</v>
      </c>
      <c r="F103" s="17">
        <v>668961</v>
      </c>
      <c r="G103" s="17">
        <v>1197875</v>
      </c>
      <c r="H103" s="17">
        <v>809773</v>
      </c>
      <c r="I103" s="17" t="s">
        <v>9</v>
      </c>
      <c r="K103" s="21">
        <f t="shared" si="4"/>
        <v>4604857</v>
      </c>
    </row>
    <row r="104" spans="2:11" ht="12.75">
      <c r="B104" s="20">
        <v>38321</v>
      </c>
      <c r="C104" s="17">
        <v>1144550</v>
      </c>
      <c r="D104" s="17">
        <v>738441</v>
      </c>
      <c r="E104" s="16" t="s">
        <v>9</v>
      </c>
      <c r="F104" s="17">
        <v>661762</v>
      </c>
      <c r="G104" s="17">
        <v>1222159</v>
      </c>
      <c r="H104" s="17">
        <v>1122139</v>
      </c>
      <c r="I104" s="17" t="s">
        <v>9</v>
      </c>
      <c r="K104" s="21">
        <f t="shared" si="4"/>
        <v>4889051</v>
      </c>
    </row>
    <row r="105" spans="2:11" ht="12.75">
      <c r="B105" s="20">
        <v>38352</v>
      </c>
      <c r="C105" s="17">
        <v>1143701</v>
      </c>
      <c r="D105" s="17">
        <v>711631</v>
      </c>
      <c r="E105" s="16" t="s">
        <v>9</v>
      </c>
      <c r="F105" s="17">
        <v>649335</v>
      </c>
      <c r="G105" s="17">
        <v>1232595</v>
      </c>
      <c r="H105" s="17">
        <v>772123</v>
      </c>
      <c r="I105" s="17" t="s">
        <v>9</v>
      </c>
      <c r="K105" s="21">
        <f t="shared" si="4"/>
        <v>4509385</v>
      </c>
    </row>
    <row r="106" spans="1:11" ht="12.75">
      <c r="A106" s="19">
        <v>2005</v>
      </c>
      <c r="B106" s="25">
        <v>38383</v>
      </c>
      <c r="C106" s="17">
        <v>1154230</v>
      </c>
      <c r="D106" s="17">
        <v>701457</v>
      </c>
      <c r="E106" s="16" t="s">
        <v>9</v>
      </c>
      <c r="F106" s="17">
        <v>643335</v>
      </c>
      <c r="G106" s="17">
        <v>1275583</v>
      </c>
      <c r="H106" s="17">
        <v>749352</v>
      </c>
      <c r="I106" s="17" t="s">
        <v>9</v>
      </c>
      <c r="K106" s="21">
        <f t="shared" si="4"/>
        <v>4523957</v>
      </c>
    </row>
    <row r="107" spans="2:11" ht="12.75">
      <c r="B107" s="20">
        <v>38411</v>
      </c>
      <c r="C107" s="17">
        <v>1152525</v>
      </c>
      <c r="D107" s="17">
        <v>711831</v>
      </c>
      <c r="E107" s="16" t="s">
        <v>9</v>
      </c>
      <c r="F107" s="17">
        <v>634502</v>
      </c>
      <c r="G107" s="17">
        <v>1289095</v>
      </c>
      <c r="H107" s="17">
        <v>722473</v>
      </c>
      <c r="I107" s="17" t="s">
        <v>9</v>
      </c>
      <c r="K107" s="21">
        <f t="shared" si="4"/>
        <v>4510426</v>
      </c>
    </row>
    <row r="108" spans="2:11" ht="12.75">
      <c r="B108" s="20">
        <v>38442</v>
      </c>
      <c r="C108" s="17">
        <v>1142693</v>
      </c>
      <c r="D108" s="17">
        <v>725775</v>
      </c>
      <c r="E108" s="16" t="s">
        <v>9</v>
      </c>
      <c r="F108" s="17">
        <v>624922</v>
      </c>
      <c r="G108" s="17">
        <v>1297587</v>
      </c>
      <c r="H108" s="17">
        <v>726562</v>
      </c>
      <c r="I108" s="17" t="s">
        <v>9</v>
      </c>
      <c r="K108" s="21">
        <f t="shared" si="4"/>
        <v>4517539</v>
      </c>
    </row>
    <row r="109" spans="2:11" ht="12.75">
      <c r="B109" s="20">
        <v>38471</v>
      </c>
      <c r="C109" s="17">
        <v>1139091</v>
      </c>
      <c r="D109" s="17">
        <v>729600</v>
      </c>
      <c r="E109" s="17">
        <v>1550</v>
      </c>
      <c r="F109" s="17">
        <v>621667</v>
      </c>
      <c r="G109" s="17">
        <v>1264780</v>
      </c>
      <c r="H109" s="17">
        <v>742267</v>
      </c>
      <c r="I109" s="17" t="s">
        <v>9</v>
      </c>
      <c r="K109" s="21">
        <f t="shared" si="4"/>
        <v>4498955</v>
      </c>
    </row>
    <row r="110" spans="2:11" ht="12.75">
      <c r="B110" s="20">
        <v>38503</v>
      </c>
      <c r="C110" s="17">
        <v>1144719</v>
      </c>
      <c r="D110" s="17">
        <v>733001</v>
      </c>
      <c r="E110" s="17">
        <v>2548</v>
      </c>
      <c r="F110" s="17">
        <v>622267</v>
      </c>
      <c r="G110" s="17">
        <v>1278115</v>
      </c>
      <c r="H110" s="17">
        <v>741486</v>
      </c>
      <c r="I110" s="17" t="s">
        <v>9</v>
      </c>
      <c r="K110" s="21">
        <f t="shared" si="4"/>
        <v>4522136</v>
      </c>
    </row>
    <row r="111" spans="2:11" ht="12.75">
      <c r="B111" s="20">
        <v>38533</v>
      </c>
      <c r="C111" s="17">
        <v>1150916</v>
      </c>
      <c r="D111" s="17">
        <v>739311</v>
      </c>
      <c r="E111" s="17">
        <v>3623</v>
      </c>
      <c r="F111" s="17">
        <v>616685</v>
      </c>
      <c r="G111" s="17">
        <v>1269744</v>
      </c>
      <c r="H111" s="17">
        <v>744664</v>
      </c>
      <c r="I111" s="17" t="s">
        <v>9</v>
      </c>
      <c r="K111" s="21">
        <f t="shared" si="4"/>
        <v>4524943</v>
      </c>
    </row>
    <row r="112" spans="2:11" ht="12.75">
      <c r="B112" s="20">
        <v>38562</v>
      </c>
      <c r="C112" s="17">
        <v>1134481</v>
      </c>
      <c r="D112" s="17">
        <v>748240</v>
      </c>
      <c r="E112" s="17">
        <v>4193</v>
      </c>
      <c r="F112" s="17">
        <v>604343</v>
      </c>
      <c r="G112" s="17">
        <v>1299313</v>
      </c>
      <c r="H112" s="17">
        <v>761249</v>
      </c>
      <c r="I112" s="17" t="s">
        <v>9</v>
      </c>
      <c r="K112" s="21">
        <f t="shared" si="4"/>
        <v>4551819</v>
      </c>
    </row>
    <row r="113" spans="2:11" ht="12.75">
      <c r="B113" s="20">
        <v>38595</v>
      </c>
      <c r="C113" s="17">
        <v>1105107</v>
      </c>
      <c r="D113" s="17">
        <v>733482</v>
      </c>
      <c r="E113" s="17">
        <v>6403</v>
      </c>
      <c r="F113" s="17">
        <v>548715</v>
      </c>
      <c r="G113" s="17">
        <v>1338204</v>
      </c>
      <c r="H113" s="17">
        <v>743043</v>
      </c>
      <c r="I113" s="17" t="s">
        <v>9</v>
      </c>
      <c r="K113" s="21">
        <f t="shared" si="4"/>
        <v>4474954</v>
      </c>
    </row>
    <row r="114" spans="2:11" ht="12.75">
      <c r="B114" s="20">
        <v>38625</v>
      </c>
      <c r="C114" s="17">
        <v>1083827</v>
      </c>
      <c r="D114" s="17">
        <v>734238</v>
      </c>
      <c r="E114" s="17">
        <v>5405</v>
      </c>
      <c r="F114" s="17">
        <v>506686</v>
      </c>
      <c r="G114" s="17">
        <v>1309497</v>
      </c>
      <c r="H114" s="17">
        <v>714397</v>
      </c>
      <c r="I114" s="17" t="s">
        <v>9</v>
      </c>
      <c r="K114" s="21">
        <f t="shared" si="4"/>
        <v>4354050</v>
      </c>
    </row>
    <row r="115" spans="2:11" ht="12.75">
      <c r="B115" s="20">
        <v>38656</v>
      </c>
      <c r="C115" s="17">
        <v>1045759</v>
      </c>
      <c r="D115" s="17">
        <v>729638</v>
      </c>
      <c r="E115" s="17">
        <v>5405</v>
      </c>
      <c r="F115" s="17">
        <v>489347</v>
      </c>
      <c r="G115" s="17">
        <v>1265779</v>
      </c>
      <c r="H115" s="17">
        <v>658457</v>
      </c>
      <c r="I115" s="17" t="s">
        <v>9</v>
      </c>
      <c r="K115" s="21">
        <f t="shared" si="4"/>
        <v>4194385</v>
      </c>
    </row>
    <row r="116" spans="2:11" ht="12.75">
      <c r="B116" s="20">
        <v>38686</v>
      </c>
      <c r="C116" s="17">
        <v>1002447</v>
      </c>
      <c r="D116" s="17">
        <v>710126</v>
      </c>
      <c r="E116" s="17">
        <v>6739</v>
      </c>
      <c r="F116" s="17">
        <v>472567</v>
      </c>
      <c r="G116" s="17">
        <v>1219256</v>
      </c>
      <c r="H116" s="17">
        <v>628080</v>
      </c>
      <c r="I116" s="17" t="s">
        <v>9</v>
      </c>
      <c r="K116" s="21">
        <f t="shared" si="4"/>
        <v>4039215</v>
      </c>
    </row>
    <row r="117" spans="2:11" ht="12.75">
      <c r="B117" s="20">
        <v>38716</v>
      </c>
      <c r="C117" s="17">
        <v>959184</v>
      </c>
      <c r="D117" s="17">
        <v>678333</v>
      </c>
      <c r="E117" s="17">
        <v>5894</v>
      </c>
      <c r="F117" s="17">
        <v>442989</v>
      </c>
      <c r="G117" s="17">
        <v>1186288</v>
      </c>
      <c r="H117" s="17">
        <v>600847</v>
      </c>
      <c r="I117" s="17" t="s">
        <v>9</v>
      </c>
      <c r="K117" s="21">
        <f t="shared" si="4"/>
        <v>3873535</v>
      </c>
    </row>
    <row r="118" spans="1:11" ht="12.75">
      <c r="A118" s="19">
        <v>2006</v>
      </c>
      <c r="B118" s="25">
        <v>38748</v>
      </c>
      <c r="C118" s="17">
        <v>896252</v>
      </c>
      <c r="D118" s="17">
        <v>642280</v>
      </c>
      <c r="E118" s="17">
        <v>5609</v>
      </c>
      <c r="F118" s="17">
        <v>400755</v>
      </c>
      <c r="G118" s="17">
        <v>1129329</v>
      </c>
      <c r="H118" s="17">
        <v>608156</v>
      </c>
      <c r="I118" s="17" t="s">
        <v>9</v>
      </c>
      <c r="K118" s="21">
        <f t="shared" si="4"/>
        <v>3682381</v>
      </c>
    </row>
    <row r="119" spans="2:11" ht="12.75">
      <c r="B119" s="20">
        <v>38776</v>
      </c>
      <c r="C119" s="17">
        <v>893953</v>
      </c>
      <c r="D119" s="17">
        <v>604836</v>
      </c>
      <c r="E119" s="17">
        <v>8084</v>
      </c>
      <c r="F119" s="17">
        <v>393955</v>
      </c>
      <c r="G119" s="17">
        <v>1067917</v>
      </c>
      <c r="H119" s="17">
        <v>622969</v>
      </c>
      <c r="I119" s="17" t="s">
        <v>9</v>
      </c>
      <c r="K119" s="21">
        <f t="shared" si="4"/>
        <v>3591714</v>
      </c>
    </row>
    <row r="120" spans="2:11" ht="12.75">
      <c r="B120" s="20">
        <v>38807</v>
      </c>
      <c r="C120" s="17">
        <v>883527</v>
      </c>
      <c r="D120" s="17">
        <v>591639</v>
      </c>
      <c r="E120" s="17">
        <v>21108</v>
      </c>
      <c r="F120" s="17">
        <v>376292</v>
      </c>
      <c r="G120" s="17">
        <v>1015314</v>
      </c>
      <c r="H120" s="17">
        <v>601477</v>
      </c>
      <c r="I120" s="17" t="s">
        <v>9</v>
      </c>
      <c r="K120" s="21">
        <f t="shared" si="4"/>
        <v>3489357</v>
      </c>
    </row>
    <row r="121" spans="2:11" ht="12.75">
      <c r="B121" s="20">
        <v>38835</v>
      </c>
      <c r="C121" s="17">
        <v>854572</v>
      </c>
      <c r="D121" s="17">
        <v>562172</v>
      </c>
      <c r="E121" s="17">
        <v>47183</v>
      </c>
      <c r="F121" s="17">
        <v>372306</v>
      </c>
      <c r="G121" s="17">
        <v>943447</v>
      </c>
      <c r="H121" s="17">
        <v>577727</v>
      </c>
      <c r="I121" s="17" t="s">
        <v>9</v>
      </c>
      <c r="K121" s="21">
        <f t="shared" si="4"/>
        <v>3357407</v>
      </c>
    </row>
    <row r="122" spans="2:11" ht="12.75">
      <c r="B122" s="20">
        <v>38868</v>
      </c>
      <c r="C122" s="17">
        <v>848029</v>
      </c>
      <c r="D122" s="17">
        <v>536200</v>
      </c>
      <c r="E122" s="17">
        <v>79683</v>
      </c>
      <c r="F122" s="17">
        <v>371428</v>
      </c>
      <c r="G122" s="17">
        <v>915833</v>
      </c>
      <c r="H122" s="17">
        <v>576548</v>
      </c>
      <c r="I122" s="17" t="s">
        <v>9</v>
      </c>
      <c r="K122" s="21">
        <f t="shared" si="4"/>
        <v>3327721</v>
      </c>
    </row>
    <row r="123" spans="2:11" ht="12.75">
      <c r="B123" s="20">
        <v>38898</v>
      </c>
      <c r="C123" s="17">
        <v>849036</v>
      </c>
      <c r="D123" s="17">
        <v>499840</v>
      </c>
      <c r="E123" s="17">
        <v>93750</v>
      </c>
      <c r="F123" s="17">
        <v>347392</v>
      </c>
      <c r="G123" s="17">
        <v>918935</v>
      </c>
      <c r="H123" s="17">
        <v>589888</v>
      </c>
      <c r="I123" s="17" t="s">
        <v>9</v>
      </c>
      <c r="K123" s="21">
        <f t="shared" si="4"/>
        <v>3298841</v>
      </c>
    </row>
    <row r="124" spans="2:11" ht="12.75">
      <c r="B124" s="20">
        <v>38929</v>
      </c>
      <c r="C124" s="17">
        <v>879001</v>
      </c>
      <c r="D124" s="17">
        <v>491499</v>
      </c>
      <c r="E124" s="17">
        <v>123275</v>
      </c>
      <c r="F124" s="17">
        <v>322659</v>
      </c>
      <c r="G124" s="17">
        <v>954777</v>
      </c>
      <c r="H124" s="17">
        <v>598347</v>
      </c>
      <c r="I124" s="17" t="s">
        <v>9</v>
      </c>
      <c r="K124" s="21">
        <f t="shared" si="4"/>
        <v>3369558</v>
      </c>
    </row>
    <row r="125" spans="2:11" ht="12.75">
      <c r="B125" s="20">
        <v>38960</v>
      </c>
      <c r="C125" s="17">
        <v>876767</v>
      </c>
      <c r="D125" s="17">
        <v>482919</v>
      </c>
      <c r="E125" s="17">
        <v>156926</v>
      </c>
      <c r="F125" s="17">
        <v>309556</v>
      </c>
      <c r="G125" s="17">
        <v>1032889</v>
      </c>
      <c r="H125" s="17">
        <v>631726</v>
      </c>
      <c r="I125" s="17" t="s">
        <v>9</v>
      </c>
      <c r="K125" s="21">
        <f t="shared" si="4"/>
        <v>3490783</v>
      </c>
    </row>
    <row r="126" spans="2:11" ht="12.75">
      <c r="B126" s="20">
        <v>38989</v>
      </c>
      <c r="C126" s="17">
        <v>896436</v>
      </c>
      <c r="D126" s="17">
        <v>464480</v>
      </c>
      <c r="E126" s="17">
        <v>175675</v>
      </c>
      <c r="F126" s="17">
        <v>295079</v>
      </c>
      <c r="G126" s="17">
        <v>1103345</v>
      </c>
      <c r="H126" s="17">
        <v>667042</v>
      </c>
      <c r="I126" s="17" t="s">
        <v>9</v>
      </c>
      <c r="K126" s="21">
        <f t="shared" si="4"/>
        <v>3602057</v>
      </c>
    </row>
    <row r="127" spans="2:11" ht="12.75">
      <c r="B127" s="20">
        <v>39021</v>
      </c>
      <c r="C127" s="17">
        <v>887728</v>
      </c>
      <c r="D127" s="17">
        <v>442280</v>
      </c>
      <c r="E127" s="17">
        <v>194974</v>
      </c>
      <c r="F127" s="17">
        <v>249905</v>
      </c>
      <c r="G127" s="17">
        <v>1211498</v>
      </c>
      <c r="H127" s="17">
        <v>683354</v>
      </c>
      <c r="I127" s="17" t="s">
        <v>9</v>
      </c>
      <c r="K127" s="21">
        <f t="shared" si="4"/>
        <v>3669739</v>
      </c>
    </row>
    <row r="128" spans="2:11" ht="12.75">
      <c r="B128" s="20">
        <v>39051</v>
      </c>
      <c r="C128" s="17">
        <v>857650</v>
      </c>
      <c r="D128" s="17">
        <v>409306</v>
      </c>
      <c r="E128" s="17">
        <v>201127</v>
      </c>
      <c r="F128" s="17">
        <v>238609</v>
      </c>
      <c r="G128" s="17">
        <v>1241914</v>
      </c>
      <c r="H128" s="17">
        <v>658944</v>
      </c>
      <c r="I128" s="17" t="s">
        <v>9</v>
      </c>
      <c r="K128" s="21">
        <f t="shared" si="4"/>
        <v>3607550</v>
      </c>
    </row>
    <row r="129" spans="2:11" ht="12.75">
      <c r="B129" s="20">
        <v>39080</v>
      </c>
      <c r="C129" s="17">
        <v>863900</v>
      </c>
      <c r="D129" s="17">
        <v>404412</v>
      </c>
      <c r="E129" s="17">
        <v>204708</v>
      </c>
      <c r="F129" s="17">
        <v>232159</v>
      </c>
      <c r="G129" s="17">
        <v>1305909</v>
      </c>
      <c r="H129" s="17">
        <v>699678</v>
      </c>
      <c r="I129" s="17" t="s">
        <v>9</v>
      </c>
      <c r="K129" s="21">
        <f t="shared" si="4"/>
        <v>3710766</v>
      </c>
    </row>
    <row r="130" spans="1:11" ht="12.75">
      <c r="A130" s="19">
        <v>2007</v>
      </c>
      <c r="B130" s="25">
        <v>39113</v>
      </c>
      <c r="C130" s="17">
        <v>834482</v>
      </c>
      <c r="D130" s="17">
        <v>395334</v>
      </c>
      <c r="E130" s="17">
        <v>209221</v>
      </c>
      <c r="F130" s="17">
        <v>225839</v>
      </c>
      <c r="G130" s="17">
        <v>1371108</v>
      </c>
      <c r="H130" s="17">
        <v>686796</v>
      </c>
      <c r="I130" s="17" t="s">
        <v>9</v>
      </c>
      <c r="K130" s="21">
        <f t="shared" si="4"/>
        <v>3722780</v>
      </c>
    </row>
    <row r="131" spans="2:11" ht="12.75">
      <c r="B131" s="20">
        <v>39141</v>
      </c>
      <c r="C131" s="17">
        <v>818940</v>
      </c>
      <c r="D131" s="17">
        <v>372838</v>
      </c>
      <c r="E131" s="17">
        <v>212485</v>
      </c>
      <c r="F131" s="17">
        <v>209514</v>
      </c>
      <c r="G131" s="17">
        <v>1442409</v>
      </c>
      <c r="H131" s="17">
        <v>680459</v>
      </c>
      <c r="I131" s="17" t="s">
        <v>9</v>
      </c>
      <c r="K131" s="21">
        <f t="shared" si="4"/>
        <v>3736645</v>
      </c>
    </row>
    <row r="132" spans="2:11" ht="12.75">
      <c r="B132" s="20">
        <v>39171</v>
      </c>
      <c r="C132" s="17">
        <v>820454</v>
      </c>
      <c r="D132" s="17">
        <v>394024</v>
      </c>
      <c r="E132" s="17">
        <v>212985</v>
      </c>
      <c r="F132" s="17">
        <v>203646</v>
      </c>
      <c r="G132" s="17">
        <v>1546070</v>
      </c>
      <c r="H132" s="17">
        <v>734893</v>
      </c>
      <c r="I132" s="17" t="s">
        <v>9</v>
      </c>
      <c r="K132" s="21">
        <f t="shared" si="4"/>
        <v>3912072</v>
      </c>
    </row>
    <row r="133" spans="2:11" ht="12.75">
      <c r="B133" s="20">
        <v>39202</v>
      </c>
      <c r="C133" s="17">
        <v>809209</v>
      </c>
      <c r="D133" s="17">
        <v>441929</v>
      </c>
      <c r="E133" s="17">
        <v>212485</v>
      </c>
      <c r="F133" s="17">
        <v>188171</v>
      </c>
      <c r="G133" s="17">
        <v>1576103</v>
      </c>
      <c r="H133" s="17">
        <v>751937</v>
      </c>
      <c r="I133" s="17" t="s">
        <v>9</v>
      </c>
      <c r="K133" s="21">
        <f t="shared" si="4"/>
        <v>3979834</v>
      </c>
    </row>
    <row r="134" spans="2:11" ht="12.75">
      <c r="B134" s="20">
        <v>39233</v>
      </c>
      <c r="C134" s="17">
        <v>812483</v>
      </c>
      <c r="D134" s="17">
        <v>486085</v>
      </c>
      <c r="E134" s="17">
        <v>220249</v>
      </c>
      <c r="F134" s="17">
        <v>179773</v>
      </c>
      <c r="G134" s="17">
        <v>1598671</v>
      </c>
      <c r="H134" s="17">
        <v>764189</v>
      </c>
      <c r="I134" s="17" t="s">
        <v>9</v>
      </c>
      <c r="K134" s="21">
        <f t="shared" si="4"/>
        <v>4061450</v>
      </c>
    </row>
    <row r="135" spans="2:11" ht="12.75">
      <c r="B135" s="20">
        <v>39263</v>
      </c>
      <c r="C135" s="17">
        <v>799178</v>
      </c>
      <c r="D135" s="17">
        <v>533991</v>
      </c>
      <c r="E135" s="17">
        <v>224873</v>
      </c>
      <c r="F135" s="17">
        <v>163250</v>
      </c>
      <c r="G135" s="17">
        <v>1639028</v>
      </c>
      <c r="H135" s="17">
        <v>811330</v>
      </c>
      <c r="I135" s="17" t="s">
        <v>9</v>
      </c>
      <c r="K135" s="21">
        <f t="shared" si="4"/>
        <v>4171650</v>
      </c>
    </row>
    <row r="136" spans="2:11" ht="12.75">
      <c r="B136" s="20">
        <v>39294</v>
      </c>
      <c r="C136" s="17">
        <v>784981</v>
      </c>
      <c r="D136" s="17">
        <v>556136</v>
      </c>
      <c r="E136" s="17">
        <v>233200</v>
      </c>
      <c r="F136" s="17">
        <v>161573</v>
      </c>
      <c r="G136" s="17">
        <v>1686467</v>
      </c>
      <c r="H136" s="17">
        <v>869330</v>
      </c>
      <c r="I136" s="17" t="s">
        <v>9</v>
      </c>
      <c r="K136" s="21">
        <f>SUM(C136:I136)</f>
        <v>4291687</v>
      </c>
    </row>
    <row r="137" spans="2:11" ht="12.75">
      <c r="B137" s="20">
        <v>39325</v>
      </c>
      <c r="C137" s="17">
        <v>778825</v>
      </c>
      <c r="D137" s="17">
        <v>579396</v>
      </c>
      <c r="E137" s="17">
        <v>266763</v>
      </c>
      <c r="F137" s="17">
        <v>148323</v>
      </c>
      <c r="G137" s="17">
        <v>1694438</v>
      </c>
      <c r="H137" s="17">
        <v>891582</v>
      </c>
      <c r="I137" s="17" t="s">
        <v>9</v>
      </c>
      <c r="K137" s="21">
        <f t="shared" si="4"/>
        <v>4359327</v>
      </c>
    </row>
    <row r="138" spans="2:11" ht="12.75">
      <c r="B138" s="20">
        <v>39353</v>
      </c>
      <c r="C138" s="17">
        <v>768675</v>
      </c>
      <c r="D138" s="17">
        <v>604797</v>
      </c>
      <c r="E138" s="17">
        <v>290364</v>
      </c>
      <c r="F138" s="17">
        <v>135324</v>
      </c>
      <c r="G138" s="17">
        <v>1725652</v>
      </c>
      <c r="H138" s="17">
        <v>902161</v>
      </c>
      <c r="I138" s="17" t="s">
        <v>9</v>
      </c>
      <c r="K138" s="21">
        <f t="shared" si="4"/>
        <v>4426973</v>
      </c>
    </row>
    <row r="139" spans="2:11" ht="12.75">
      <c r="B139" s="20">
        <v>39386</v>
      </c>
      <c r="C139" s="17">
        <v>773457</v>
      </c>
      <c r="D139" s="17">
        <v>613527</v>
      </c>
      <c r="E139" s="17">
        <v>328602</v>
      </c>
      <c r="F139" s="17">
        <v>134433</v>
      </c>
      <c r="G139" s="17">
        <v>1762676</v>
      </c>
      <c r="H139" s="17">
        <v>933046</v>
      </c>
      <c r="I139" s="17" t="s">
        <v>9</v>
      </c>
      <c r="K139" s="21">
        <f t="shared" si="4"/>
        <v>4545741</v>
      </c>
    </row>
    <row r="140" spans="2:11" ht="12.75">
      <c r="B140" s="20">
        <v>39416</v>
      </c>
      <c r="C140" s="17">
        <v>731189</v>
      </c>
      <c r="D140" s="17">
        <v>611770</v>
      </c>
      <c r="E140" s="17">
        <v>346579</v>
      </c>
      <c r="F140" s="17">
        <v>135608</v>
      </c>
      <c r="G140" s="17">
        <v>1761370</v>
      </c>
      <c r="H140" s="17">
        <v>950628</v>
      </c>
      <c r="I140" s="17" t="s">
        <v>9</v>
      </c>
      <c r="K140" s="21">
        <f t="shared" si="4"/>
        <v>4537144</v>
      </c>
    </row>
    <row r="141" spans="2:11" ht="12.75">
      <c r="B141" s="20">
        <v>39447</v>
      </c>
      <c r="C141" s="17">
        <v>731334</v>
      </c>
      <c r="D141" s="17">
        <v>587661</v>
      </c>
      <c r="E141" s="17">
        <v>357293</v>
      </c>
      <c r="F141" s="17">
        <v>131108</v>
      </c>
      <c r="G141" s="17">
        <v>1764242</v>
      </c>
      <c r="H141" s="17">
        <v>899567</v>
      </c>
      <c r="I141" s="17" t="s">
        <v>9</v>
      </c>
      <c r="K141" s="21">
        <f t="shared" si="4"/>
        <v>4471205</v>
      </c>
    </row>
    <row r="142" spans="1:11" ht="12.75">
      <c r="A142" s="19">
        <v>2008</v>
      </c>
      <c r="B142" s="25">
        <v>39478</v>
      </c>
      <c r="C142" s="17">
        <v>698924</v>
      </c>
      <c r="D142" s="17">
        <v>571239</v>
      </c>
      <c r="E142" s="17">
        <v>363043</v>
      </c>
      <c r="F142" s="17">
        <v>126607</v>
      </c>
      <c r="G142" s="17">
        <v>1720878</v>
      </c>
      <c r="H142" s="17">
        <v>888357</v>
      </c>
      <c r="I142" s="17" t="s">
        <v>9</v>
      </c>
      <c r="K142" s="21">
        <f t="shared" si="4"/>
        <v>4369048</v>
      </c>
    </row>
    <row r="143" spans="2:11" ht="12.75">
      <c r="B143" s="20">
        <v>39506</v>
      </c>
      <c r="C143" s="17">
        <v>704655</v>
      </c>
      <c r="D143" s="17">
        <v>566528</v>
      </c>
      <c r="E143" s="17">
        <v>373102</v>
      </c>
      <c r="F143" s="17">
        <v>124059</v>
      </c>
      <c r="G143" s="17">
        <v>1687746</v>
      </c>
      <c r="H143" s="17">
        <v>866859</v>
      </c>
      <c r="I143" s="17" t="s">
        <v>9</v>
      </c>
      <c r="K143" s="21">
        <f t="shared" si="4"/>
        <v>4322949</v>
      </c>
    </row>
    <row r="144" spans="2:11" ht="12.75">
      <c r="B144" s="20">
        <v>39538</v>
      </c>
      <c r="C144" s="17">
        <v>713261</v>
      </c>
      <c r="D144" s="17">
        <v>583652</v>
      </c>
      <c r="E144" s="17">
        <v>402895</v>
      </c>
      <c r="F144" s="17">
        <v>135172</v>
      </c>
      <c r="G144" s="17">
        <v>1678328</v>
      </c>
      <c r="H144" s="17">
        <v>882869</v>
      </c>
      <c r="I144" s="17" t="s">
        <v>9</v>
      </c>
      <c r="K144" s="21">
        <f t="shared" si="4"/>
        <v>4396177</v>
      </c>
    </row>
    <row r="145" spans="2:11" ht="12.75">
      <c r="B145" s="20">
        <v>39568</v>
      </c>
      <c r="C145" s="17">
        <v>683496</v>
      </c>
      <c r="D145" s="17">
        <v>576226</v>
      </c>
      <c r="E145" s="17">
        <v>437888</v>
      </c>
      <c r="F145" s="17">
        <v>126662</v>
      </c>
      <c r="G145" s="17">
        <v>1676453</v>
      </c>
      <c r="H145" s="17">
        <v>871987</v>
      </c>
      <c r="I145" s="17" t="s">
        <v>9</v>
      </c>
      <c r="K145" s="21">
        <f t="shared" si="4"/>
        <v>4372712</v>
      </c>
    </row>
    <row r="146" spans="2:11" ht="12.75">
      <c r="B146" s="20">
        <v>39598</v>
      </c>
      <c r="C146" s="17">
        <v>683667</v>
      </c>
      <c r="D146" s="17">
        <v>577095</v>
      </c>
      <c r="E146" s="17">
        <v>472985</v>
      </c>
      <c r="F146" s="17">
        <v>124740</v>
      </c>
      <c r="G146" s="17">
        <v>1682564</v>
      </c>
      <c r="H146" s="17">
        <v>812183</v>
      </c>
      <c r="I146" s="17" t="s">
        <v>9</v>
      </c>
      <c r="K146" s="21">
        <f t="shared" si="4"/>
        <v>4353234</v>
      </c>
    </row>
    <row r="147" spans="2:11" ht="12.75">
      <c r="B147" s="20">
        <v>39629</v>
      </c>
      <c r="C147" s="17">
        <v>723878</v>
      </c>
      <c r="D147" s="17">
        <v>601317</v>
      </c>
      <c r="E147" s="17">
        <v>512050</v>
      </c>
      <c r="F147" s="17">
        <v>115515</v>
      </c>
      <c r="G147" s="17">
        <v>1694591</v>
      </c>
      <c r="H147" s="17">
        <v>783023</v>
      </c>
      <c r="I147" s="17" t="s">
        <v>9</v>
      </c>
      <c r="K147" s="21">
        <f t="shared" si="4"/>
        <v>4430374</v>
      </c>
    </row>
    <row r="148" spans="2:11" ht="12.75">
      <c r="B148" s="20">
        <v>39660</v>
      </c>
      <c r="C148" s="17">
        <v>728529</v>
      </c>
      <c r="D148" s="17">
        <v>618636</v>
      </c>
      <c r="E148" s="17">
        <v>532681</v>
      </c>
      <c r="F148" s="17">
        <v>112312</v>
      </c>
      <c r="G148" s="17">
        <v>1772547</v>
      </c>
      <c r="H148" s="17">
        <v>802690</v>
      </c>
      <c r="I148" s="17" t="s">
        <v>9</v>
      </c>
      <c r="K148" s="21">
        <f t="shared" si="4"/>
        <v>4567395</v>
      </c>
    </row>
    <row r="149" spans="2:11" ht="12.75">
      <c r="B149" s="20">
        <v>39691</v>
      </c>
      <c r="C149" s="17">
        <v>713576</v>
      </c>
      <c r="D149" s="17">
        <v>642771</v>
      </c>
      <c r="E149" s="17">
        <v>555650</v>
      </c>
      <c r="F149" s="17">
        <v>106580</v>
      </c>
      <c r="G149" s="17">
        <v>1751338</v>
      </c>
      <c r="H149" s="17">
        <v>794915</v>
      </c>
      <c r="I149" s="17" t="s">
        <v>9</v>
      </c>
      <c r="K149" s="21">
        <f t="shared" si="4"/>
        <v>4564830</v>
      </c>
    </row>
    <row r="150" spans="2:11" ht="12.75">
      <c r="B150" s="20">
        <v>39721</v>
      </c>
      <c r="C150" s="17">
        <v>708110</v>
      </c>
      <c r="D150" s="17">
        <v>649716</v>
      </c>
      <c r="E150" s="17">
        <v>571445</v>
      </c>
      <c r="F150" s="17">
        <v>112106</v>
      </c>
      <c r="G150" s="17">
        <v>1744670</v>
      </c>
      <c r="H150" s="17">
        <v>779065</v>
      </c>
      <c r="I150" s="17" t="s">
        <v>9</v>
      </c>
      <c r="K150" s="21">
        <f t="shared" si="4"/>
        <v>4565112</v>
      </c>
    </row>
    <row r="151" spans="2:11" ht="12.75">
      <c r="B151" s="20">
        <v>39752</v>
      </c>
      <c r="C151" s="17">
        <v>690155</v>
      </c>
      <c r="D151" s="17">
        <v>655811</v>
      </c>
      <c r="E151" s="17">
        <v>583299</v>
      </c>
      <c r="F151" s="17">
        <v>123921</v>
      </c>
      <c r="G151" s="17">
        <v>1786945</v>
      </c>
      <c r="H151" s="17">
        <v>767399</v>
      </c>
      <c r="I151" s="17" t="s">
        <v>9</v>
      </c>
      <c r="K151" s="21">
        <f t="shared" si="4"/>
        <v>4607530</v>
      </c>
    </row>
    <row r="152" spans="2:11" ht="12.75">
      <c r="B152" s="20">
        <v>39780</v>
      </c>
      <c r="C152" s="17">
        <v>663570</v>
      </c>
      <c r="D152" s="17">
        <v>645894</v>
      </c>
      <c r="E152" s="17">
        <v>575244</v>
      </c>
      <c r="F152" s="17">
        <v>123283</v>
      </c>
      <c r="G152" s="17">
        <v>1749868</v>
      </c>
      <c r="H152" s="17">
        <v>746701</v>
      </c>
      <c r="I152" s="17" t="s">
        <v>9</v>
      </c>
      <c r="K152" s="21">
        <f t="shared" si="4"/>
        <v>4504560</v>
      </c>
    </row>
    <row r="153" spans="2:11" ht="12.75">
      <c r="B153" s="20">
        <v>39813</v>
      </c>
      <c r="C153" s="17">
        <v>643747</v>
      </c>
      <c r="D153" s="17">
        <v>624581</v>
      </c>
      <c r="E153" s="17">
        <v>572619</v>
      </c>
      <c r="F153" s="17">
        <v>116808</v>
      </c>
      <c r="G153" s="17">
        <v>1742377</v>
      </c>
      <c r="H153" s="17">
        <v>715786</v>
      </c>
      <c r="I153" s="17" t="s">
        <v>9</v>
      </c>
      <c r="K153" s="21">
        <f t="shared" si="4"/>
        <v>4415918</v>
      </c>
    </row>
    <row r="154" spans="1:11" ht="12.75">
      <c r="A154" s="19">
        <v>2009</v>
      </c>
      <c r="B154" s="25">
        <v>39844</v>
      </c>
      <c r="C154" s="17">
        <v>619882</v>
      </c>
      <c r="D154" s="17">
        <v>613663</v>
      </c>
      <c r="E154" s="17">
        <v>559335</v>
      </c>
      <c r="F154" s="17">
        <v>114392</v>
      </c>
      <c r="G154" s="17">
        <v>1676310</v>
      </c>
      <c r="H154" s="17">
        <v>677860</v>
      </c>
      <c r="I154" s="17" t="s">
        <v>9</v>
      </c>
      <c r="K154" s="21">
        <f t="shared" si="4"/>
        <v>4261442</v>
      </c>
    </row>
    <row r="155" spans="2:11" ht="12.75">
      <c r="B155" s="20">
        <v>39871</v>
      </c>
      <c r="C155" s="17">
        <v>601780</v>
      </c>
      <c r="D155" s="17">
        <v>601963</v>
      </c>
      <c r="E155" s="17">
        <v>550116</v>
      </c>
      <c r="F155" s="17">
        <v>111112</v>
      </c>
      <c r="G155" s="17">
        <v>1653733</v>
      </c>
      <c r="H155" s="17">
        <v>644406</v>
      </c>
      <c r="I155" s="17" t="s">
        <v>9</v>
      </c>
      <c r="K155" s="21">
        <f aca="true" t="shared" si="5" ref="K155:K167">SUM(C155:H155)</f>
        <v>4163110</v>
      </c>
    </row>
    <row r="156" spans="2:11" ht="12.75">
      <c r="B156" s="20">
        <v>39903</v>
      </c>
      <c r="C156" s="17">
        <v>576881</v>
      </c>
      <c r="D156" s="17">
        <v>594142</v>
      </c>
      <c r="E156" s="17">
        <v>533390</v>
      </c>
      <c r="F156" s="17">
        <v>105862</v>
      </c>
      <c r="G156" s="17">
        <v>1560218</v>
      </c>
      <c r="H156" s="17">
        <v>623791</v>
      </c>
      <c r="I156" s="17" t="s">
        <v>9</v>
      </c>
      <c r="K156" s="21">
        <f t="shared" si="5"/>
        <v>3994284</v>
      </c>
    </row>
    <row r="157" spans="2:11" ht="12.75">
      <c r="B157" s="20">
        <v>39933</v>
      </c>
      <c r="C157" s="17">
        <v>556843</v>
      </c>
      <c r="D157" s="17">
        <v>567716</v>
      </c>
      <c r="E157" s="17">
        <v>527748</v>
      </c>
      <c r="F157" s="17">
        <v>102649</v>
      </c>
      <c r="G157" s="17">
        <v>1480074</v>
      </c>
      <c r="H157" s="17">
        <v>587201</v>
      </c>
      <c r="I157" s="17" t="s">
        <v>9</v>
      </c>
      <c r="K157" s="21">
        <f t="shared" si="5"/>
        <v>3822231</v>
      </c>
    </row>
    <row r="158" spans="2:11" ht="12.75">
      <c r="B158" s="20">
        <v>39964</v>
      </c>
      <c r="C158" s="17">
        <v>541020</v>
      </c>
      <c r="D158" s="17">
        <v>553724</v>
      </c>
      <c r="E158" s="17">
        <v>518887</v>
      </c>
      <c r="F158" s="17">
        <v>99799</v>
      </c>
      <c r="G158" s="17">
        <v>1428446</v>
      </c>
      <c r="H158" s="17">
        <v>578995</v>
      </c>
      <c r="I158" s="17" t="s">
        <v>9</v>
      </c>
      <c r="K158" s="21">
        <f t="shared" si="5"/>
        <v>3720871</v>
      </c>
    </row>
    <row r="159" spans="2:11" ht="12.75">
      <c r="B159" s="20">
        <v>39994</v>
      </c>
      <c r="C159" s="17">
        <v>518752</v>
      </c>
      <c r="D159" s="17">
        <v>547953</v>
      </c>
      <c r="E159" s="17">
        <v>515283</v>
      </c>
      <c r="F159" s="17">
        <v>95524</v>
      </c>
      <c r="G159" s="17">
        <v>1403511</v>
      </c>
      <c r="H159" s="17">
        <v>546059</v>
      </c>
      <c r="I159" s="17" t="s">
        <v>9</v>
      </c>
      <c r="K159" s="21">
        <f t="shared" si="5"/>
        <v>3627082</v>
      </c>
    </row>
    <row r="160" spans="2:11" ht="12.75">
      <c r="B160" s="20">
        <v>40025</v>
      </c>
      <c r="C160" s="17">
        <v>509022</v>
      </c>
      <c r="D160" s="17">
        <v>535754</v>
      </c>
      <c r="E160" s="17">
        <v>508526</v>
      </c>
      <c r="F160" s="17">
        <v>92332</v>
      </c>
      <c r="G160" s="17">
        <v>1347614</v>
      </c>
      <c r="H160" s="17">
        <v>525198</v>
      </c>
      <c r="I160" s="17" t="s">
        <v>9</v>
      </c>
      <c r="K160" s="21">
        <v>3518446</v>
      </c>
    </row>
    <row r="161" spans="2:11" ht="12.75">
      <c r="B161" s="20">
        <v>40056</v>
      </c>
      <c r="C161" s="17">
        <v>480706</v>
      </c>
      <c r="D161" s="17">
        <v>536572</v>
      </c>
      <c r="E161" s="17">
        <v>502689</v>
      </c>
      <c r="F161" s="17">
        <v>82840</v>
      </c>
      <c r="G161" s="17">
        <v>1315340</v>
      </c>
      <c r="H161" s="17">
        <v>502677</v>
      </c>
      <c r="I161" s="17" t="s">
        <v>9</v>
      </c>
      <c r="K161" s="21">
        <f t="shared" si="5"/>
        <v>3420824</v>
      </c>
    </row>
    <row r="162" spans="2:11" ht="12.75">
      <c r="B162" s="20">
        <v>40086</v>
      </c>
      <c r="C162" s="17">
        <v>476673</v>
      </c>
      <c r="D162" s="17">
        <v>533127</v>
      </c>
      <c r="E162" s="17">
        <v>498004</v>
      </c>
      <c r="F162" s="17">
        <v>82466</v>
      </c>
      <c r="G162" s="17">
        <v>1270665</v>
      </c>
      <c r="H162" s="17">
        <v>487096</v>
      </c>
      <c r="I162" s="17" t="s">
        <v>9</v>
      </c>
      <c r="K162" s="21">
        <f t="shared" si="5"/>
        <v>3348031</v>
      </c>
    </row>
    <row r="163" spans="2:11" ht="12.75">
      <c r="B163" s="20">
        <v>40117</v>
      </c>
      <c r="C163" s="17">
        <v>468259</v>
      </c>
      <c r="D163" s="17">
        <v>520477</v>
      </c>
      <c r="E163" s="17">
        <v>492882</v>
      </c>
      <c r="F163" s="17">
        <v>78641</v>
      </c>
      <c r="G163" s="17">
        <v>1258422</v>
      </c>
      <c r="H163" s="17">
        <v>466338</v>
      </c>
      <c r="I163" s="17" t="s">
        <v>9</v>
      </c>
      <c r="K163" s="21">
        <f t="shared" si="5"/>
        <v>3285019</v>
      </c>
    </row>
    <row r="164" spans="2:11" ht="12.75">
      <c r="B164" s="20">
        <v>40147</v>
      </c>
      <c r="C164" s="17">
        <v>454782</v>
      </c>
      <c r="D164" s="17">
        <v>516703</v>
      </c>
      <c r="E164" s="17">
        <v>492682</v>
      </c>
      <c r="F164" s="17">
        <v>77141</v>
      </c>
      <c r="G164" s="17">
        <v>1196657</v>
      </c>
      <c r="H164" s="17">
        <v>443092</v>
      </c>
      <c r="I164" s="17" t="s">
        <v>9</v>
      </c>
      <c r="K164" s="21">
        <f t="shared" si="5"/>
        <v>3181057</v>
      </c>
    </row>
    <row r="165" spans="2:11" ht="12.75">
      <c r="B165" s="20">
        <v>40178</v>
      </c>
      <c r="C165" s="17">
        <v>442515</v>
      </c>
      <c r="D165" s="17">
        <v>512951</v>
      </c>
      <c r="E165" s="17">
        <v>477040</v>
      </c>
      <c r="F165" s="17">
        <v>75891</v>
      </c>
      <c r="G165" s="17">
        <v>1166989</v>
      </c>
      <c r="H165" s="17">
        <v>410982</v>
      </c>
      <c r="I165" s="17" t="s">
        <v>9</v>
      </c>
      <c r="K165" s="21">
        <f t="shared" si="5"/>
        <v>3086368</v>
      </c>
    </row>
    <row r="166" spans="1:11" ht="12.75">
      <c r="A166" s="19">
        <v>2010</v>
      </c>
      <c r="B166" s="25">
        <v>40207</v>
      </c>
      <c r="C166" s="17">
        <v>419973</v>
      </c>
      <c r="D166" s="17">
        <v>502772</v>
      </c>
      <c r="E166" s="17">
        <v>441122</v>
      </c>
      <c r="F166" s="17">
        <v>71166</v>
      </c>
      <c r="G166" s="17">
        <v>1103117</v>
      </c>
      <c r="H166" s="17">
        <v>392766</v>
      </c>
      <c r="I166" s="17" t="s">
        <v>9</v>
      </c>
      <c r="K166" s="21">
        <f t="shared" si="5"/>
        <v>2930916</v>
      </c>
    </row>
    <row r="167" spans="2:11" ht="12.75">
      <c r="B167" s="20">
        <v>40235</v>
      </c>
      <c r="C167" s="17">
        <v>395647</v>
      </c>
      <c r="D167" s="17">
        <v>497034</v>
      </c>
      <c r="E167" s="17">
        <v>414050</v>
      </c>
      <c r="F167" s="17">
        <v>68591</v>
      </c>
      <c r="G167" s="17">
        <v>1074472</v>
      </c>
      <c r="H167" s="17">
        <v>321167</v>
      </c>
      <c r="I167" s="17" t="s">
        <v>9</v>
      </c>
      <c r="K167" s="21">
        <f t="shared" si="5"/>
        <v>2770961</v>
      </c>
    </row>
    <row r="168" spans="2:11" ht="12.75">
      <c r="B168" s="20">
        <v>40268</v>
      </c>
      <c r="C168" s="17">
        <v>354047</v>
      </c>
      <c r="D168" s="17">
        <v>481664</v>
      </c>
      <c r="E168" s="17">
        <v>394466</v>
      </c>
      <c r="F168" s="17">
        <v>66091</v>
      </c>
      <c r="G168" s="17">
        <v>999209</v>
      </c>
      <c r="H168" s="17">
        <v>308664</v>
      </c>
      <c r="I168" s="17" t="s">
        <v>9</v>
      </c>
      <c r="K168" s="21">
        <f aca="true" t="shared" si="6" ref="K168:K180">SUM(C168:H168)</f>
        <v>2604141</v>
      </c>
    </row>
    <row r="169" spans="2:11" ht="12.75">
      <c r="B169" s="20" t="s">
        <v>14</v>
      </c>
      <c r="C169" s="17">
        <v>315854</v>
      </c>
      <c r="D169" s="17">
        <v>439750</v>
      </c>
      <c r="E169" s="17">
        <v>380178</v>
      </c>
      <c r="F169" s="17">
        <v>63716</v>
      </c>
      <c r="G169" s="17">
        <v>910928</v>
      </c>
      <c r="H169" s="17">
        <v>297475</v>
      </c>
      <c r="K169" s="21">
        <f t="shared" si="6"/>
        <v>2407901</v>
      </c>
    </row>
    <row r="170" spans="2:11" ht="12.75">
      <c r="B170" s="20" t="s">
        <v>15</v>
      </c>
      <c r="C170" s="17">
        <v>289320</v>
      </c>
      <c r="D170" s="17">
        <v>419053</v>
      </c>
      <c r="E170" s="17">
        <v>362996</v>
      </c>
      <c r="F170" s="17">
        <v>58967</v>
      </c>
      <c r="G170" s="17">
        <v>906044</v>
      </c>
      <c r="H170" s="17">
        <v>292317</v>
      </c>
      <c r="K170" s="21">
        <f t="shared" si="6"/>
        <v>2328697</v>
      </c>
    </row>
    <row r="171" spans="2:11" ht="12.75">
      <c r="B171" s="20" t="s">
        <v>16</v>
      </c>
      <c r="C171" s="17">
        <v>270363</v>
      </c>
      <c r="D171" s="17">
        <v>397170</v>
      </c>
      <c r="E171" s="17">
        <v>347649</v>
      </c>
      <c r="F171" s="17">
        <v>56211</v>
      </c>
      <c r="G171" s="17">
        <v>868716</v>
      </c>
      <c r="H171" s="17">
        <v>273277</v>
      </c>
      <c r="K171" s="21">
        <f t="shared" si="6"/>
        <v>2213386</v>
      </c>
    </row>
    <row r="172" spans="2:11" ht="12.75">
      <c r="B172" s="20" t="s">
        <v>17</v>
      </c>
      <c r="C172" s="17">
        <v>243447</v>
      </c>
      <c r="D172" s="17">
        <v>385492</v>
      </c>
      <c r="E172" s="17">
        <v>337948</v>
      </c>
      <c r="F172" s="17">
        <v>50213</v>
      </c>
      <c r="G172" s="17">
        <v>821639</v>
      </c>
      <c r="H172" s="17">
        <v>268324</v>
      </c>
      <c r="K172" s="21">
        <f t="shared" si="6"/>
        <v>2107063</v>
      </c>
    </row>
    <row r="173" spans="2:11" ht="12.75">
      <c r="B173" s="20" t="s">
        <v>18</v>
      </c>
      <c r="C173" s="17">
        <v>226017</v>
      </c>
      <c r="D173" s="17">
        <v>380107</v>
      </c>
      <c r="E173" s="17">
        <v>328291</v>
      </c>
      <c r="F173" s="17">
        <v>46538</v>
      </c>
      <c r="G173" s="17">
        <v>768862</v>
      </c>
      <c r="H173" s="17">
        <v>263101</v>
      </c>
      <c r="K173" s="21">
        <f t="shared" si="6"/>
        <v>2012916</v>
      </c>
    </row>
    <row r="174" spans="2:11" ht="12.75">
      <c r="B174" s="20" t="s">
        <v>19</v>
      </c>
      <c r="C174" s="17">
        <v>210106</v>
      </c>
      <c r="D174" s="17">
        <v>372960</v>
      </c>
      <c r="E174" s="17">
        <v>323532</v>
      </c>
      <c r="F174" s="17">
        <v>43163</v>
      </c>
      <c r="G174" s="17">
        <v>754739</v>
      </c>
      <c r="H174" s="17">
        <v>254646</v>
      </c>
      <c r="K174" s="18">
        <f t="shared" si="6"/>
        <v>1959146</v>
      </c>
    </row>
    <row r="175" spans="2:11" ht="12.75">
      <c r="B175" s="20" t="s">
        <v>20</v>
      </c>
      <c r="C175" s="17">
        <v>190273</v>
      </c>
      <c r="D175" s="17">
        <v>359971</v>
      </c>
      <c r="E175" s="17">
        <v>301202</v>
      </c>
      <c r="F175" s="17">
        <v>37663</v>
      </c>
      <c r="G175" s="17">
        <v>684809</v>
      </c>
      <c r="H175" s="17">
        <v>245137</v>
      </c>
      <c r="K175" s="18">
        <f t="shared" si="6"/>
        <v>1819055</v>
      </c>
    </row>
    <row r="176" spans="2:11" ht="12.75">
      <c r="B176" s="20" t="s">
        <v>21</v>
      </c>
      <c r="C176" s="17">
        <v>158387</v>
      </c>
      <c r="D176" s="17">
        <v>348194</v>
      </c>
      <c r="E176" s="17">
        <v>289140</v>
      </c>
      <c r="F176" s="17">
        <v>29163</v>
      </c>
      <c r="G176" s="17">
        <v>655563</v>
      </c>
      <c r="H176" s="17">
        <v>242403</v>
      </c>
      <c r="K176" s="18">
        <f t="shared" si="6"/>
        <v>1722850</v>
      </c>
    </row>
    <row r="177" spans="2:11" ht="12.75">
      <c r="B177" s="20" t="s">
        <v>22</v>
      </c>
      <c r="C177" s="17">
        <v>157532</v>
      </c>
      <c r="D177" s="17">
        <v>340970</v>
      </c>
      <c r="E177" s="17">
        <v>283075</v>
      </c>
      <c r="F177" s="17">
        <v>28913</v>
      </c>
      <c r="G177" s="17">
        <v>657402</v>
      </c>
      <c r="H177" s="17">
        <v>237436</v>
      </c>
      <c r="K177" s="18">
        <f t="shared" si="6"/>
        <v>1705328</v>
      </c>
    </row>
    <row r="178" spans="1:11" ht="12.75">
      <c r="A178" s="14">
        <v>2011</v>
      </c>
      <c r="B178" s="25" t="s">
        <v>23</v>
      </c>
      <c r="C178" s="17">
        <v>146913</v>
      </c>
      <c r="D178" s="17">
        <v>316051</v>
      </c>
      <c r="E178" s="17">
        <v>271913</v>
      </c>
      <c r="F178" s="17">
        <v>27907</v>
      </c>
      <c r="G178" s="17">
        <v>633389</v>
      </c>
      <c r="H178" s="17">
        <v>226259</v>
      </c>
      <c r="K178" s="18">
        <f t="shared" si="6"/>
        <v>1622432</v>
      </c>
    </row>
    <row r="179" spans="2:11" ht="12.75">
      <c r="B179" s="20" t="s">
        <v>24</v>
      </c>
      <c r="C179" s="17">
        <v>141920</v>
      </c>
      <c r="D179" s="17">
        <v>302013</v>
      </c>
      <c r="E179" s="17">
        <v>265160</v>
      </c>
      <c r="F179" s="17">
        <v>27907</v>
      </c>
      <c r="G179" s="17">
        <v>629784</v>
      </c>
      <c r="H179" s="17">
        <v>225010</v>
      </c>
      <c r="K179" s="18">
        <f t="shared" si="6"/>
        <v>1591794</v>
      </c>
    </row>
    <row r="180" spans="2:11" ht="12.75">
      <c r="B180" s="20" t="s">
        <v>25</v>
      </c>
      <c r="C180" s="17">
        <v>145993</v>
      </c>
      <c r="D180" s="17">
        <v>295950</v>
      </c>
      <c r="E180" s="17">
        <v>251967</v>
      </c>
      <c r="F180" s="17">
        <v>27677</v>
      </c>
      <c r="G180" s="17">
        <v>625977</v>
      </c>
      <c r="H180" s="17">
        <v>224221</v>
      </c>
      <c r="K180" s="18">
        <f t="shared" si="6"/>
        <v>1571785</v>
      </c>
    </row>
    <row r="181" spans="2:11" ht="12.75">
      <c r="B181" s="20" t="s">
        <v>26</v>
      </c>
      <c r="C181" s="17">
        <v>169401</v>
      </c>
      <c r="D181" s="17">
        <v>292014</v>
      </c>
      <c r="E181" s="17">
        <v>242839</v>
      </c>
      <c r="F181" s="17">
        <v>27168</v>
      </c>
      <c r="G181" s="17">
        <v>627941</v>
      </c>
      <c r="H181" s="17">
        <v>230223</v>
      </c>
      <c r="I181" s="17">
        <v>640</v>
      </c>
      <c r="K181" s="18">
        <f aca="true" t="shared" si="7" ref="K181:K193">SUM(C181:I181)</f>
        <v>1590226</v>
      </c>
    </row>
    <row r="182" spans="2:11" ht="12.75">
      <c r="B182" s="20" t="s">
        <v>27</v>
      </c>
      <c r="C182" s="17">
        <v>214182</v>
      </c>
      <c r="D182" s="17">
        <v>289040</v>
      </c>
      <c r="E182" s="17">
        <v>240261</v>
      </c>
      <c r="F182" s="17">
        <v>26823</v>
      </c>
      <c r="G182" s="17">
        <v>649605</v>
      </c>
      <c r="H182" s="17">
        <v>243992</v>
      </c>
      <c r="I182" s="17">
        <v>640</v>
      </c>
      <c r="K182" s="18">
        <f t="shared" si="7"/>
        <v>1664543</v>
      </c>
    </row>
    <row r="183" spans="2:11" ht="12.75">
      <c r="B183" s="20" t="s">
        <v>28</v>
      </c>
      <c r="C183" s="17">
        <v>223677</v>
      </c>
      <c r="D183" s="17">
        <v>275182</v>
      </c>
      <c r="E183" s="17">
        <v>199298</v>
      </c>
      <c r="F183" s="17">
        <v>26818</v>
      </c>
      <c r="G183" s="17">
        <v>642828</v>
      </c>
      <c r="H183" s="17">
        <v>251635</v>
      </c>
      <c r="I183" s="17">
        <v>640</v>
      </c>
      <c r="K183" s="18">
        <f t="shared" si="7"/>
        <v>1620078</v>
      </c>
    </row>
    <row r="184" spans="2:11" ht="12.75">
      <c r="B184" s="20" t="s">
        <v>29</v>
      </c>
      <c r="C184" s="17">
        <v>175475</v>
      </c>
      <c r="D184" s="17">
        <v>243562</v>
      </c>
      <c r="E184" s="17">
        <v>187370</v>
      </c>
      <c r="F184" s="17">
        <v>24097</v>
      </c>
      <c r="G184" s="17">
        <v>649382</v>
      </c>
      <c r="H184" s="17">
        <v>254187</v>
      </c>
      <c r="I184" s="17">
        <v>640</v>
      </c>
      <c r="K184" s="18">
        <f t="shared" si="7"/>
        <v>1534713</v>
      </c>
    </row>
    <row r="185" spans="2:11" ht="12.75">
      <c r="B185" s="20" t="s">
        <v>30</v>
      </c>
      <c r="C185" s="17">
        <v>171440</v>
      </c>
      <c r="D185" s="17">
        <v>208960</v>
      </c>
      <c r="E185" s="17">
        <v>176227</v>
      </c>
      <c r="F185" s="17">
        <v>22472</v>
      </c>
      <c r="G185" s="17">
        <v>627456</v>
      </c>
      <c r="H185" s="17">
        <v>258904</v>
      </c>
      <c r="I185" s="17">
        <v>1190</v>
      </c>
      <c r="K185" s="18">
        <f t="shared" si="7"/>
        <v>1466649</v>
      </c>
    </row>
    <row r="186" spans="2:11" ht="12.75">
      <c r="B186" s="20" t="s">
        <v>31</v>
      </c>
      <c r="C186" s="17">
        <v>165941</v>
      </c>
      <c r="D186" s="17">
        <v>195265</v>
      </c>
      <c r="E186" s="17">
        <v>153396</v>
      </c>
      <c r="F186" s="17">
        <v>21187</v>
      </c>
      <c r="G186" s="17">
        <v>638129</v>
      </c>
      <c r="H186" s="17">
        <v>255879</v>
      </c>
      <c r="I186" s="17">
        <v>1190</v>
      </c>
      <c r="K186" s="18">
        <f t="shared" si="7"/>
        <v>1430987</v>
      </c>
    </row>
    <row r="187" spans="2:11" ht="12.75">
      <c r="B187" s="20" t="s">
        <v>32</v>
      </c>
      <c r="C187" s="17">
        <v>149568</v>
      </c>
      <c r="D187" s="17">
        <v>174248</v>
      </c>
      <c r="E187" s="17">
        <v>126554</v>
      </c>
      <c r="F187" s="17">
        <v>19381</v>
      </c>
      <c r="G187" s="17">
        <v>579528</v>
      </c>
      <c r="H187" s="17">
        <v>217447</v>
      </c>
      <c r="I187" s="17">
        <v>750</v>
      </c>
      <c r="K187" s="18">
        <f t="shared" si="7"/>
        <v>1267476</v>
      </c>
    </row>
    <row r="188" spans="2:11" ht="12.75">
      <c r="B188" s="20" t="s">
        <v>33</v>
      </c>
      <c r="C188" s="17">
        <v>210030</v>
      </c>
      <c r="D188" s="17">
        <v>164998</v>
      </c>
      <c r="E188" s="17">
        <v>136429</v>
      </c>
      <c r="F188" s="17">
        <v>18228</v>
      </c>
      <c r="G188" s="17">
        <v>704066</v>
      </c>
      <c r="H188" s="17">
        <v>228807</v>
      </c>
      <c r="I188" s="17">
        <v>750</v>
      </c>
      <c r="K188" s="18">
        <f t="shared" si="7"/>
        <v>1463308</v>
      </c>
    </row>
    <row r="189" spans="2:11" ht="12.75">
      <c r="B189" s="20" t="s">
        <v>34</v>
      </c>
      <c r="C189" s="17">
        <v>215988</v>
      </c>
      <c r="D189" s="17">
        <v>152985</v>
      </c>
      <c r="E189" s="17">
        <v>130450</v>
      </c>
      <c r="F189" s="17">
        <v>17399</v>
      </c>
      <c r="G189" s="17">
        <v>787113</v>
      </c>
      <c r="H189" s="17">
        <v>225205</v>
      </c>
      <c r="I189" s="17">
        <v>750</v>
      </c>
      <c r="K189" s="18">
        <f t="shared" si="7"/>
        <v>1529890</v>
      </c>
    </row>
    <row r="190" spans="1:11" ht="12.75">
      <c r="A190" s="14">
        <v>2012</v>
      </c>
      <c r="B190" s="25" t="s">
        <v>35</v>
      </c>
      <c r="C190" s="17">
        <v>206258</v>
      </c>
      <c r="D190" s="17">
        <v>143442</v>
      </c>
      <c r="E190" s="17">
        <v>122862</v>
      </c>
      <c r="F190" s="17">
        <v>16451</v>
      </c>
      <c r="G190" s="17">
        <v>811580</v>
      </c>
      <c r="H190" s="17">
        <v>226970</v>
      </c>
      <c r="I190" s="17">
        <v>750</v>
      </c>
      <c r="K190" s="18">
        <f t="shared" si="7"/>
        <v>1528313</v>
      </c>
    </row>
    <row r="191" spans="2:11" ht="12.75">
      <c r="B191" s="20" t="s">
        <v>36</v>
      </c>
      <c r="C191" s="17">
        <v>225111</v>
      </c>
      <c r="D191" s="17">
        <v>135812</v>
      </c>
      <c r="E191" s="17">
        <v>129697</v>
      </c>
      <c r="F191" s="17">
        <v>14826</v>
      </c>
      <c r="G191" s="17">
        <v>833188</v>
      </c>
      <c r="H191" s="17">
        <v>232305</v>
      </c>
      <c r="I191" s="17">
        <v>750</v>
      </c>
      <c r="K191" s="18">
        <f t="shared" si="7"/>
        <v>1571689</v>
      </c>
    </row>
    <row r="192" spans="2:11" ht="12.75">
      <c r="B192" s="20" t="s">
        <v>37</v>
      </c>
      <c r="C192" s="17">
        <v>224862</v>
      </c>
      <c r="D192" s="17">
        <v>123713</v>
      </c>
      <c r="E192" s="17">
        <v>115832</v>
      </c>
      <c r="F192" s="17">
        <v>9452</v>
      </c>
      <c r="G192" s="17">
        <v>826403</v>
      </c>
      <c r="H192" s="17">
        <v>237368</v>
      </c>
      <c r="I192" s="17">
        <v>750</v>
      </c>
      <c r="K192" s="18">
        <f t="shared" si="7"/>
        <v>1538380</v>
      </c>
    </row>
    <row r="193" spans="2:11" ht="12.75">
      <c r="B193" s="20">
        <v>41029</v>
      </c>
      <c r="C193" s="17">
        <v>224084</v>
      </c>
      <c r="D193" s="17">
        <v>118579</v>
      </c>
      <c r="E193" s="17">
        <v>109663</v>
      </c>
      <c r="F193" s="17">
        <v>8202</v>
      </c>
      <c r="G193" s="17">
        <v>821266</v>
      </c>
      <c r="H193" s="17">
        <v>236164</v>
      </c>
      <c r="I193" s="17">
        <v>550</v>
      </c>
      <c r="K193" s="18">
        <f t="shared" si="7"/>
        <v>1518508</v>
      </c>
    </row>
    <row r="194" spans="2:11" ht="12.75">
      <c r="B194" s="20">
        <v>41060</v>
      </c>
      <c r="C194" s="17">
        <v>238011</v>
      </c>
      <c r="D194" s="17">
        <v>111830</v>
      </c>
      <c r="E194" s="17">
        <v>133971</v>
      </c>
      <c r="F194" s="17">
        <v>9127</v>
      </c>
      <c r="G194" s="17">
        <v>822341</v>
      </c>
      <c r="H194" s="17">
        <v>234589</v>
      </c>
      <c r="I194" s="17">
        <v>550</v>
      </c>
      <c r="K194" s="18">
        <f aca="true" t="shared" si="8" ref="K194:K203">SUM(C194:I194)</f>
        <v>1550419</v>
      </c>
    </row>
    <row r="195" spans="2:11" ht="12.75">
      <c r="B195" s="20">
        <v>41089</v>
      </c>
      <c r="C195" s="17">
        <v>259326</v>
      </c>
      <c r="D195" s="17">
        <v>104100</v>
      </c>
      <c r="E195" s="17">
        <v>154982</v>
      </c>
      <c r="F195" s="17">
        <v>20923</v>
      </c>
      <c r="G195" s="17">
        <v>847361</v>
      </c>
      <c r="H195" s="17">
        <v>233890</v>
      </c>
      <c r="I195" s="17">
        <v>1310</v>
      </c>
      <c r="K195" s="18">
        <f t="shared" si="8"/>
        <v>1621892</v>
      </c>
    </row>
    <row r="196" spans="2:11" ht="12.75">
      <c r="B196" s="20">
        <v>41121</v>
      </c>
      <c r="C196" s="17">
        <v>300659</v>
      </c>
      <c r="D196" s="17">
        <v>97920</v>
      </c>
      <c r="E196" s="17">
        <v>166291</v>
      </c>
      <c r="F196" s="17">
        <v>24963</v>
      </c>
      <c r="G196" s="17">
        <v>929013</v>
      </c>
      <c r="H196" s="17">
        <v>245259</v>
      </c>
      <c r="I196" s="17">
        <v>1310</v>
      </c>
      <c r="K196" s="18">
        <f t="shared" si="8"/>
        <v>1765415</v>
      </c>
    </row>
    <row r="197" spans="2:11" ht="12.75">
      <c r="B197" s="20">
        <v>41152</v>
      </c>
      <c r="C197" s="17">
        <v>335927</v>
      </c>
      <c r="D197" s="17">
        <v>89172</v>
      </c>
      <c r="E197" s="17">
        <v>206366</v>
      </c>
      <c r="F197" s="17">
        <v>37011</v>
      </c>
      <c r="G197" s="17">
        <v>1039429</v>
      </c>
      <c r="H197" s="17">
        <v>256040</v>
      </c>
      <c r="I197" s="17">
        <v>550</v>
      </c>
      <c r="K197" s="18">
        <f t="shared" si="8"/>
        <v>1964495</v>
      </c>
    </row>
    <row r="198" spans="2:11" ht="12.75">
      <c r="B198" s="20">
        <v>41180</v>
      </c>
      <c r="C198" s="17">
        <v>357111</v>
      </c>
      <c r="D198" s="17">
        <v>80798</v>
      </c>
      <c r="E198" s="17">
        <v>229417</v>
      </c>
      <c r="F198" s="17">
        <v>38611</v>
      </c>
      <c r="G198" s="17">
        <v>1152920</v>
      </c>
      <c r="H198" s="17">
        <v>287719</v>
      </c>
      <c r="I198" s="17">
        <v>550</v>
      </c>
      <c r="K198" s="18">
        <f t="shared" si="8"/>
        <v>2147126</v>
      </c>
    </row>
    <row r="199" spans="2:11" ht="12.75">
      <c r="B199" s="20">
        <v>41213</v>
      </c>
      <c r="C199" s="17">
        <v>405555</v>
      </c>
      <c r="D199" s="17">
        <v>74696</v>
      </c>
      <c r="E199" s="17">
        <v>241821</v>
      </c>
      <c r="F199" s="17">
        <v>36313</v>
      </c>
      <c r="G199" s="17">
        <v>1322588</v>
      </c>
      <c r="H199" s="17">
        <v>319784</v>
      </c>
      <c r="I199" s="17">
        <v>550</v>
      </c>
      <c r="K199" s="18">
        <f t="shared" si="8"/>
        <v>2401307</v>
      </c>
    </row>
    <row r="200" spans="2:11" ht="12.75">
      <c r="B200" s="20" t="s">
        <v>38</v>
      </c>
      <c r="C200" s="17">
        <v>420545</v>
      </c>
      <c r="D200" s="17">
        <v>56374</v>
      </c>
      <c r="E200" s="17">
        <v>234866</v>
      </c>
      <c r="F200" s="17">
        <v>33934</v>
      </c>
      <c r="G200" s="17">
        <v>1397584</v>
      </c>
      <c r="H200" s="17">
        <v>350471</v>
      </c>
      <c r="I200" s="17">
        <v>550</v>
      </c>
      <c r="K200" s="18">
        <f t="shared" si="8"/>
        <v>2494324</v>
      </c>
    </row>
    <row r="201" spans="2:11" ht="12.75">
      <c r="B201" s="20" t="s">
        <v>39</v>
      </c>
      <c r="C201" s="17">
        <v>427825</v>
      </c>
      <c r="D201" s="17">
        <v>47965</v>
      </c>
      <c r="E201" s="17">
        <v>227776</v>
      </c>
      <c r="F201" s="17">
        <v>32509</v>
      </c>
      <c r="G201" s="17">
        <v>1456587</v>
      </c>
      <c r="H201" s="17">
        <v>376191</v>
      </c>
      <c r="I201" s="17">
        <v>550</v>
      </c>
      <c r="K201" s="18">
        <f t="shared" si="8"/>
        <v>2569403</v>
      </c>
    </row>
    <row r="202" spans="1:11" ht="12.75">
      <c r="A202" s="14">
        <v>2013</v>
      </c>
      <c r="B202" s="25" t="s">
        <v>40</v>
      </c>
      <c r="C202" s="17">
        <v>432734</v>
      </c>
      <c r="D202" s="17">
        <v>31913</v>
      </c>
      <c r="E202" s="17">
        <v>223976</v>
      </c>
      <c r="F202" s="17">
        <v>32234</v>
      </c>
      <c r="G202" s="17">
        <v>1511175</v>
      </c>
      <c r="H202" s="17">
        <v>386191</v>
      </c>
      <c r="I202" s="17">
        <v>550</v>
      </c>
      <c r="K202" s="18">
        <f t="shared" si="8"/>
        <v>2618773</v>
      </c>
    </row>
    <row r="203" spans="2:11" ht="12.75">
      <c r="B203" s="20" t="s">
        <v>41</v>
      </c>
      <c r="C203" s="17">
        <v>432341</v>
      </c>
      <c r="D203" s="17">
        <v>20720</v>
      </c>
      <c r="E203" s="17">
        <v>224002</v>
      </c>
      <c r="F203" s="17">
        <v>32284</v>
      </c>
      <c r="G203" s="17">
        <v>1588525</v>
      </c>
      <c r="H203" s="17">
        <v>390311</v>
      </c>
      <c r="I203" s="17">
        <v>550</v>
      </c>
      <c r="K203" s="18">
        <f t="shared" si="8"/>
        <v>2688733</v>
      </c>
    </row>
    <row r="204" spans="2:11" ht="12.75">
      <c r="B204" s="20">
        <v>41362</v>
      </c>
      <c r="C204" s="17">
        <v>430846</v>
      </c>
      <c r="D204" s="17">
        <v>11956</v>
      </c>
      <c r="E204" s="17">
        <v>218086</v>
      </c>
      <c r="F204" s="17">
        <v>31484</v>
      </c>
      <c r="G204" s="17">
        <v>1661631</v>
      </c>
      <c r="H204" s="17">
        <v>382289</v>
      </c>
      <c r="I204" s="17">
        <v>550</v>
      </c>
      <c r="K204" s="18">
        <f aca="true" t="shared" si="9" ref="K204:K217">SUM(C204:I204)</f>
        <v>2736842</v>
      </c>
    </row>
    <row r="205" spans="2:11" ht="12.75">
      <c r="B205" s="20" t="s">
        <v>42</v>
      </c>
      <c r="C205" s="17">
        <v>422853</v>
      </c>
      <c r="D205" s="17">
        <v>8931</v>
      </c>
      <c r="E205" s="17">
        <v>212855</v>
      </c>
      <c r="F205" s="17">
        <v>31234</v>
      </c>
      <c r="G205" s="17">
        <v>1682293</v>
      </c>
      <c r="H205" s="17">
        <v>376062</v>
      </c>
      <c r="I205" s="17">
        <v>880</v>
      </c>
      <c r="K205" s="18">
        <f t="shared" si="9"/>
        <v>2735108</v>
      </c>
    </row>
    <row r="206" spans="2:11" ht="12.75">
      <c r="B206" s="20" t="s">
        <v>43</v>
      </c>
      <c r="C206" s="17">
        <v>422058</v>
      </c>
      <c r="D206" s="17">
        <v>8132</v>
      </c>
      <c r="E206" s="17">
        <v>205909</v>
      </c>
      <c r="F206" s="17">
        <v>31234</v>
      </c>
      <c r="G206" s="17">
        <v>1707204</v>
      </c>
      <c r="H206" s="17">
        <v>380960</v>
      </c>
      <c r="I206" s="17">
        <v>880</v>
      </c>
      <c r="K206" s="18">
        <f t="shared" si="9"/>
        <v>2756377</v>
      </c>
    </row>
    <row r="207" spans="2:11" ht="12.75">
      <c r="B207" s="20">
        <v>41455</v>
      </c>
      <c r="C207" s="17">
        <v>409249</v>
      </c>
      <c r="D207" s="17">
        <v>7632</v>
      </c>
      <c r="E207" s="17">
        <v>200645</v>
      </c>
      <c r="F207" s="17">
        <v>31234</v>
      </c>
      <c r="G207" s="17">
        <v>1723884</v>
      </c>
      <c r="H207" s="17">
        <v>371104</v>
      </c>
      <c r="I207" s="17">
        <v>880</v>
      </c>
      <c r="K207" s="18">
        <f t="shared" si="9"/>
        <v>2744628</v>
      </c>
    </row>
    <row r="208" spans="2:11" ht="12.75">
      <c r="B208" s="20" t="s">
        <v>44</v>
      </c>
      <c r="C208" s="17">
        <v>412633</v>
      </c>
      <c r="D208" s="17">
        <v>7916</v>
      </c>
      <c r="E208" s="17">
        <v>203729</v>
      </c>
      <c r="F208" s="17">
        <v>31234</v>
      </c>
      <c r="G208" s="17">
        <v>1740440</v>
      </c>
      <c r="H208" s="17">
        <v>355292</v>
      </c>
      <c r="I208" s="17">
        <v>880</v>
      </c>
      <c r="K208" s="18">
        <f t="shared" si="9"/>
        <v>2752124</v>
      </c>
    </row>
    <row r="209" spans="2:11" ht="12.75">
      <c r="B209" s="20" t="s">
        <v>45</v>
      </c>
      <c r="C209" s="17">
        <v>423047</v>
      </c>
      <c r="D209" s="17">
        <v>7316</v>
      </c>
      <c r="E209" s="17">
        <v>200591</v>
      </c>
      <c r="F209" s="17">
        <v>31234</v>
      </c>
      <c r="G209" s="17">
        <v>1775843</v>
      </c>
      <c r="H209" s="17">
        <v>351558</v>
      </c>
      <c r="I209" s="17">
        <v>880</v>
      </c>
      <c r="K209" s="18">
        <f t="shared" si="9"/>
        <v>2790469</v>
      </c>
    </row>
    <row r="210" spans="2:11" ht="12.75">
      <c r="B210" s="20" t="s">
        <v>46</v>
      </c>
      <c r="C210" s="17">
        <v>417026</v>
      </c>
      <c r="D210" s="17">
        <v>7566</v>
      </c>
      <c r="E210" s="17">
        <v>196241</v>
      </c>
      <c r="F210" s="17">
        <v>31234</v>
      </c>
      <c r="G210" s="17">
        <v>1765721</v>
      </c>
      <c r="H210" s="17">
        <v>349301</v>
      </c>
      <c r="I210" s="17">
        <v>880</v>
      </c>
      <c r="K210" s="18">
        <f t="shared" si="9"/>
        <v>2767969</v>
      </c>
    </row>
    <row r="211" spans="2:11" ht="12.75">
      <c r="B211" s="20" t="s">
        <v>47</v>
      </c>
      <c r="C211" s="17">
        <v>408193</v>
      </c>
      <c r="D211" s="17">
        <v>7316</v>
      </c>
      <c r="E211" s="17">
        <v>194701</v>
      </c>
      <c r="F211" s="17">
        <v>31234</v>
      </c>
      <c r="G211" s="17">
        <v>1735700</v>
      </c>
      <c r="H211" s="17">
        <v>334301</v>
      </c>
      <c r="I211" s="17">
        <v>880</v>
      </c>
      <c r="K211" s="18">
        <f t="shared" si="9"/>
        <v>2712325</v>
      </c>
    </row>
    <row r="212" spans="2:11" ht="12.75">
      <c r="B212" s="20">
        <v>41608</v>
      </c>
      <c r="C212" s="17">
        <v>407530</v>
      </c>
      <c r="D212" s="17">
        <v>7016</v>
      </c>
      <c r="E212" s="17">
        <v>192290</v>
      </c>
      <c r="F212" s="17">
        <v>31234</v>
      </c>
      <c r="G212" s="17">
        <v>1709514</v>
      </c>
      <c r="H212" s="17">
        <v>332665</v>
      </c>
      <c r="I212" s="17">
        <v>880</v>
      </c>
      <c r="K212" s="18">
        <f t="shared" si="9"/>
        <v>2681129</v>
      </c>
    </row>
    <row r="213" spans="2:11" ht="12.75">
      <c r="B213" s="20">
        <v>41639</v>
      </c>
      <c r="C213" s="17">
        <v>445534</v>
      </c>
      <c r="D213" s="17">
        <v>6259</v>
      </c>
      <c r="E213" s="17">
        <v>188683</v>
      </c>
      <c r="F213" s="17">
        <v>31234</v>
      </c>
      <c r="G213" s="17">
        <v>1715857</v>
      </c>
      <c r="H213" s="17">
        <v>320859</v>
      </c>
      <c r="I213" s="17">
        <v>880</v>
      </c>
      <c r="K213" s="21">
        <f t="shared" si="9"/>
        <v>2709306</v>
      </c>
    </row>
    <row r="214" spans="1:11" ht="12.75">
      <c r="A214" s="14">
        <v>2014</v>
      </c>
      <c r="B214" s="25">
        <v>41670</v>
      </c>
      <c r="C214" s="17">
        <v>444780</v>
      </c>
      <c r="D214" s="17">
        <v>6075</v>
      </c>
      <c r="E214" s="17">
        <v>188783</v>
      </c>
      <c r="F214" s="17">
        <v>30984</v>
      </c>
      <c r="G214" s="17">
        <v>1673172</v>
      </c>
      <c r="H214" s="17">
        <v>313954</v>
      </c>
      <c r="I214" s="17">
        <v>880</v>
      </c>
      <c r="K214" s="21">
        <f t="shared" si="9"/>
        <v>2658628</v>
      </c>
    </row>
    <row r="215" spans="2:11" ht="12.75">
      <c r="B215" s="20" t="s">
        <v>48</v>
      </c>
      <c r="C215" s="17">
        <v>450006</v>
      </c>
      <c r="D215" s="17">
        <v>5775</v>
      </c>
      <c r="E215" s="17">
        <v>184340</v>
      </c>
      <c r="F215" s="17">
        <v>29484</v>
      </c>
      <c r="G215" s="17">
        <v>1638460</v>
      </c>
      <c r="H215" s="17">
        <v>305436</v>
      </c>
      <c r="I215" s="17">
        <v>880</v>
      </c>
      <c r="K215" s="21">
        <f t="shared" si="9"/>
        <v>2614381</v>
      </c>
    </row>
    <row r="216" spans="2:11" ht="12.75">
      <c r="B216" s="20">
        <v>41729</v>
      </c>
      <c r="C216" s="17">
        <v>460524</v>
      </c>
      <c r="D216" s="17">
        <v>5775</v>
      </c>
      <c r="E216" s="17">
        <v>167165</v>
      </c>
      <c r="F216" s="17">
        <v>29384</v>
      </c>
      <c r="G216" s="17">
        <v>1626205</v>
      </c>
      <c r="H216" s="17">
        <v>296041</v>
      </c>
      <c r="I216" s="17">
        <v>880</v>
      </c>
      <c r="K216" s="21">
        <f t="shared" si="9"/>
        <v>2585974</v>
      </c>
    </row>
    <row r="217" spans="2:11" ht="12.75">
      <c r="B217" s="20">
        <v>41759</v>
      </c>
      <c r="C217" s="17">
        <v>463051</v>
      </c>
      <c r="D217" s="17">
        <v>5775</v>
      </c>
      <c r="E217" s="17">
        <v>161261</v>
      </c>
      <c r="F217" s="17">
        <v>28484</v>
      </c>
      <c r="G217" s="17">
        <v>1613831</v>
      </c>
      <c r="H217" s="17">
        <v>299041</v>
      </c>
      <c r="I217" s="17">
        <v>880</v>
      </c>
      <c r="K217" s="21">
        <f t="shared" si="9"/>
        <v>2572323</v>
      </c>
    </row>
    <row r="218" spans="2:11" ht="12.75">
      <c r="B218" s="20" t="s">
        <v>49</v>
      </c>
      <c r="C218" s="17">
        <v>472000</v>
      </c>
      <c r="D218" s="17">
        <v>5775</v>
      </c>
      <c r="E218" s="17">
        <v>152997</v>
      </c>
      <c r="F218" s="17">
        <v>28234</v>
      </c>
      <c r="G218" s="17">
        <v>1589504</v>
      </c>
      <c r="H218" s="17">
        <v>296564</v>
      </c>
      <c r="I218" s="17">
        <v>630</v>
      </c>
      <c r="K218" s="21">
        <f>SUM(C218:I218)</f>
        <v>2545704</v>
      </c>
    </row>
    <row r="219" spans="2:11" ht="12.75">
      <c r="B219" s="20">
        <v>41820</v>
      </c>
      <c r="C219" s="17">
        <v>477320</v>
      </c>
      <c r="D219" s="17">
        <v>5775</v>
      </c>
      <c r="E219" s="17">
        <v>150889</v>
      </c>
      <c r="F219" s="17">
        <v>27984</v>
      </c>
      <c r="G219" s="17">
        <v>1550947</v>
      </c>
      <c r="H219" s="17">
        <v>284597</v>
      </c>
      <c r="I219" s="17">
        <v>630</v>
      </c>
      <c r="K219" s="21">
        <f>SUM(C219:I219)</f>
        <v>2498142</v>
      </c>
    </row>
    <row r="220" spans="2:11" ht="12.75">
      <c r="B220" s="20">
        <v>41851</v>
      </c>
      <c r="C220" s="17">
        <v>465587</v>
      </c>
      <c r="D220" s="17">
        <v>5775</v>
      </c>
      <c r="E220" s="17">
        <v>147274</v>
      </c>
      <c r="F220" s="17">
        <v>27484</v>
      </c>
      <c r="G220" s="17">
        <v>1543947</v>
      </c>
      <c r="H220" s="17">
        <v>266011</v>
      </c>
      <c r="I220" s="17">
        <v>630</v>
      </c>
      <c r="K220" s="21">
        <f>SUM(C220:I220)</f>
        <v>2456708</v>
      </c>
    </row>
    <row r="221" spans="2:11" ht="12.75">
      <c r="B221" s="20">
        <v>41880</v>
      </c>
      <c r="C221" s="22">
        <v>453396</v>
      </c>
      <c r="D221" s="22">
        <v>5775</v>
      </c>
      <c r="E221" s="22">
        <v>145789</v>
      </c>
      <c r="F221" s="22">
        <v>26984</v>
      </c>
      <c r="G221" s="22">
        <v>1512635</v>
      </c>
      <c r="H221" s="22">
        <v>265277</v>
      </c>
      <c r="I221" s="22">
        <v>630</v>
      </c>
      <c r="J221" s="22"/>
      <c r="K221" s="23">
        <v>2410486</v>
      </c>
    </row>
    <row r="222" spans="2:11" ht="12.75">
      <c r="B222" s="20" t="s">
        <v>50</v>
      </c>
      <c r="C222" s="17">
        <v>459936</v>
      </c>
      <c r="D222" s="17">
        <v>6050</v>
      </c>
      <c r="E222" s="17">
        <v>146529</v>
      </c>
      <c r="F222" s="17">
        <v>26234</v>
      </c>
      <c r="G222" s="17">
        <v>1491158</v>
      </c>
      <c r="H222" s="17">
        <v>253162</v>
      </c>
      <c r="I222" s="17">
        <v>630</v>
      </c>
      <c r="K222" s="21">
        <f aca="true" t="shared" si="10" ref="K222:K245">SUM(C222:I222)</f>
        <v>2383699</v>
      </c>
    </row>
    <row r="223" spans="2:11" ht="12.75">
      <c r="B223" s="20" t="s">
        <v>51</v>
      </c>
      <c r="C223" s="17">
        <v>468520</v>
      </c>
      <c r="D223" s="17">
        <v>6050</v>
      </c>
      <c r="E223" s="17">
        <v>141254</v>
      </c>
      <c r="F223" s="17">
        <v>25734</v>
      </c>
      <c r="G223" s="17">
        <v>1483934</v>
      </c>
      <c r="H223" s="17">
        <v>247538</v>
      </c>
      <c r="I223" s="17">
        <v>630</v>
      </c>
      <c r="K223" s="21">
        <f t="shared" si="10"/>
        <v>2373660</v>
      </c>
    </row>
    <row r="224" spans="2:11" ht="12.75">
      <c r="B224" s="20">
        <v>41971</v>
      </c>
      <c r="C224" s="17">
        <v>462264</v>
      </c>
      <c r="D224" s="17">
        <v>6050</v>
      </c>
      <c r="E224" s="17">
        <v>130297</v>
      </c>
      <c r="F224" s="17">
        <v>25734</v>
      </c>
      <c r="G224" s="17">
        <v>1459525</v>
      </c>
      <c r="H224" s="17">
        <v>251680</v>
      </c>
      <c r="I224" s="17">
        <v>630</v>
      </c>
      <c r="K224" s="21">
        <f t="shared" si="10"/>
        <v>2336180</v>
      </c>
    </row>
    <row r="225" spans="2:11" ht="12.75">
      <c r="B225" s="20">
        <v>42004</v>
      </c>
      <c r="C225" s="17">
        <v>457677</v>
      </c>
      <c r="D225" s="17">
        <v>6050</v>
      </c>
      <c r="E225" s="17">
        <v>123956</v>
      </c>
      <c r="F225" s="17">
        <v>25234</v>
      </c>
      <c r="G225" s="17">
        <v>1451374</v>
      </c>
      <c r="H225" s="17">
        <v>249010</v>
      </c>
      <c r="I225" s="17">
        <v>630</v>
      </c>
      <c r="K225" s="21">
        <f t="shared" si="10"/>
        <v>2313931</v>
      </c>
    </row>
    <row r="226" spans="1:11" ht="12.75">
      <c r="A226" s="14">
        <v>2015</v>
      </c>
      <c r="B226" s="25" t="s">
        <v>52</v>
      </c>
      <c r="C226" s="17">
        <v>450206</v>
      </c>
      <c r="D226" s="17">
        <v>6050</v>
      </c>
      <c r="E226" s="17">
        <v>117851</v>
      </c>
      <c r="F226" s="17">
        <v>24984</v>
      </c>
      <c r="G226" s="17">
        <v>1421785</v>
      </c>
      <c r="H226" s="17">
        <v>247062</v>
      </c>
      <c r="I226" s="17">
        <v>630</v>
      </c>
      <c r="K226" s="21">
        <f t="shared" si="10"/>
        <v>2268568</v>
      </c>
    </row>
    <row r="227" spans="2:11" ht="12.75">
      <c r="B227" s="20" t="s">
        <v>53</v>
      </c>
      <c r="C227" s="17">
        <v>471644</v>
      </c>
      <c r="D227" s="17">
        <v>5800</v>
      </c>
      <c r="E227" s="17">
        <v>110708</v>
      </c>
      <c r="F227" s="17">
        <v>28724</v>
      </c>
      <c r="G227" s="17">
        <v>1404028</v>
      </c>
      <c r="H227" s="17">
        <v>249773</v>
      </c>
      <c r="I227" s="17">
        <v>630</v>
      </c>
      <c r="K227" s="21">
        <f t="shared" si="10"/>
        <v>2271307</v>
      </c>
    </row>
    <row r="228" spans="2:11" ht="12.75">
      <c r="B228" s="20" t="s">
        <v>54</v>
      </c>
      <c r="C228" s="17">
        <v>535646</v>
      </c>
      <c r="D228" s="17">
        <v>5300</v>
      </c>
      <c r="E228" s="17">
        <v>104746</v>
      </c>
      <c r="F228" s="17">
        <v>47551</v>
      </c>
      <c r="G228" s="17">
        <v>1339597</v>
      </c>
      <c r="H228" s="17">
        <v>272999</v>
      </c>
      <c r="I228" s="17">
        <v>630</v>
      </c>
      <c r="K228" s="21">
        <f t="shared" si="10"/>
        <v>2306469</v>
      </c>
    </row>
    <row r="229" spans="2:11" ht="12.75">
      <c r="B229" s="20" t="s">
        <v>55</v>
      </c>
      <c r="C229" s="17">
        <v>548421</v>
      </c>
      <c r="D229" s="17">
        <v>5300</v>
      </c>
      <c r="E229" s="17">
        <v>96430</v>
      </c>
      <c r="F229" s="17">
        <v>57154</v>
      </c>
      <c r="G229" s="17">
        <v>1275191</v>
      </c>
      <c r="H229" s="17">
        <v>262407</v>
      </c>
      <c r="I229" s="17">
        <v>630</v>
      </c>
      <c r="K229" s="21">
        <f t="shared" si="10"/>
        <v>2245533</v>
      </c>
    </row>
    <row r="230" spans="2:11" ht="12.75">
      <c r="B230" s="20">
        <v>42153</v>
      </c>
      <c r="C230" s="17">
        <v>541546</v>
      </c>
      <c r="D230" s="17">
        <v>3550</v>
      </c>
      <c r="E230" s="17">
        <v>92180</v>
      </c>
      <c r="F230" s="17">
        <v>56904</v>
      </c>
      <c r="G230" s="17">
        <v>1186277</v>
      </c>
      <c r="H230" s="17">
        <v>258359</v>
      </c>
      <c r="I230" s="17">
        <v>545</v>
      </c>
      <c r="K230" s="21">
        <f t="shared" si="10"/>
        <v>2139361</v>
      </c>
    </row>
    <row r="231" spans="2:11" ht="12.75">
      <c r="B231" s="20">
        <v>42185</v>
      </c>
      <c r="C231" s="17">
        <v>538486</v>
      </c>
      <c r="D231" s="17">
        <v>3550</v>
      </c>
      <c r="E231" s="17">
        <v>86614</v>
      </c>
      <c r="F231" s="17">
        <v>65218</v>
      </c>
      <c r="G231" s="17">
        <v>1191897</v>
      </c>
      <c r="H231" s="17">
        <v>263798</v>
      </c>
      <c r="I231" s="17">
        <v>545</v>
      </c>
      <c r="K231" s="21">
        <f t="shared" si="10"/>
        <v>2150108</v>
      </c>
    </row>
    <row r="232" spans="2:11" ht="12.75">
      <c r="B232" s="20">
        <v>42216</v>
      </c>
      <c r="C232" s="17">
        <v>513717</v>
      </c>
      <c r="D232" s="17">
        <v>3300</v>
      </c>
      <c r="E232" s="17">
        <v>80020</v>
      </c>
      <c r="F232" s="17">
        <v>66380</v>
      </c>
      <c r="G232" s="17">
        <v>1184301</v>
      </c>
      <c r="H232" s="17">
        <v>254697</v>
      </c>
      <c r="I232" s="17">
        <v>545</v>
      </c>
      <c r="K232" s="21">
        <f t="shared" si="10"/>
        <v>2102960</v>
      </c>
    </row>
    <row r="233" spans="2:11" ht="12.75">
      <c r="B233" s="20">
        <v>42247</v>
      </c>
      <c r="C233" s="17">
        <v>502154</v>
      </c>
      <c r="D233" s="17">
        <v>3300</v>
      </c>
      <c r="E233" s="17">
        <v>76967</v>
      </c>
      <c r="F233" s="17">
        <v>65880</v>
      </c>
      <c r="G233" s="17">
        <v>1186065</v>
      </c>
      <c r="H233" s="17">
        <v>252037</v>
      </c>
      <c r="I233" s="17">
        <v>545</v>
      </c>
      <c r="K233" s="21">
        <f t="shared" si="10"/>
        <v>2086948</v>
      </c>
    </row>
    <row r="234" spans="2:11" ht="12.75">
      <c r="B234" s="20">
        <v>42277</v>
      </c>
      <c r="C234" s="17">
        <v>480438</v>
      </c>
      <c r="D234" s="17">
        <v>2300</v>
      </c>
      <c r="E234" s="17">
        <v>73472</v>
      </c>
      <c r="F234" s="17">
        <v>64750</v>
      </c>
      <c r="G234" s="17">
        <v>1123183</v>
      </c>
      <c r="H234" s="17">
        <v>246093</v>
      </c>
      <c r="I234" s="17">
        <v>545</v>
      </c>
      <c r="K234" s="21">
        <f t="shared" si="10"/>
        <v>1990781</v>
      </c>
    </row>
    <row r="235" spans="2:11" ht="12.75">
      <c r="B235" s="20">
        <v>42307</v>
      </c>
      <c r="C235" s="17">
        <v>458215</v>
      </c>
      <c r="D235" s="17">
        <v>2100</v>
      </c>
      <c r="E235" s="17">
        <v>55827</v>
      </c>
      <c r="F235" s="17">
        <v>58141</v>
      </c>
      <c r="G235" s="17">
        <v>1085625</v>
      </c>
      <c r="H235" s="17">
        <v>239587</v>
      </c>
      <c r="I235" s="17">
        <v>545</v>
      </c>
      <c r="K235" s="21">
        <f t="shared" si="10"/>
        <v>1900040</v>
      </c>
    </row>
    <row r="236" spans="2:11" ht="12.75">
      <c r="B236" s="20">
        <v>42338</v>
      </c>
      <c r="C236" s="17">
        <v>441607</v>
      </c>
      <c r="D236" s="17">
        <v>4350</v>
      </c>
      <c r="E236" s="17">
        <v>51946</v>
      </c>
      <c r="F236" s="17">
        <v>52491</v>
      </c>
      <c r="G236" s="17">
        <v>1046826</v>
      </c>
      <c r="H236" s="17">
        <v>238421</v>
      </c>
      <c r="I236" s="17">
        <v>295</v>
      </c>
      <c r="K236" s="21">
        <f t="shared" si="10"/>
        <v>1835936</v>
      </c>
    </row>
    <row r="237" spans="2:11" ht="12.75">
      <c r="B237" s="20" t="s">
        <v>56</v>
      </c>
      <c r="C237" s="17">
        <v>416170</v>
      </c>
      <c r="D237" s="17">
        <v>3600</v>
      </c>
      <c r="E237" s="17">
        <v>44824</v>
      </c>
      <c r="F237" s="17">
        <v>48842</v>
      </c>
      <c r="G237" s="17">
        <v>985113</v>
      </c>
      <c r="H237" s="17">
        <v>228859</v>
      </c>
      <c r="I237" s="17">
        <v>295</v>
      </c>
      <c r="K237" s="21">
        <f t="shared" si="10"/>
        <v>1727703</v>
      </c>
    </row>
    <row r="238" spans="1:11" ht="12.75">
      <c r="A238" s="14">
        <v>2016</v>
      </c>
      <c r="B238" s="25">
        <v>42398</v>
      </c>
      <c r="C238" s="17">
        <v>383202</v>
      </c>
      <c r="D238" s="17">
        <v>3600</v>
      </c>
      <c r="E238" s="17">
        <v>28159</v>
      </c>
      <c r="F238" s="17">
        <v>47778</v>
      </c>
      <c r="G238" s="17">
        <v>933441</v>
      </c>
      <c r="H238" s="17">
        <v>211109</v>
      </c>
      <c r="I238" s="17">
        <v>295</v>
      </c>
      <c r="K238" s="21">
        <f t="shared" si="10"/>
        <v>1607584</v>
      </c>
    </row>
    <row r="239" spans="2:11" ht="12.75">
      <c r="B239" s="20" t="s">
        <v>57</v>
      </c>
      <c r="C239" s="17">
        <v>366521</v>
      </c>
      <c r="D239" s="17">
        <v>3325</v>
      </c>
      <c r="E239" s="17">
        <v>24180</v>
      </c>
      <c r="F239" s="17">
        <v>46528</v>
      </c>
      <c r="G239" s="17">
        <v>894651</v>
      </c>
      <c r="H239" s="17">
        <v>210641</v>
      </c>
      <c r="I239" s="17">
        <v>295</v>
      </c>
      <c r="K239" s="21">
        <f t="shared" si="10"/>
        <v>1546141</v>
      </c>
    </row>
    <row r="240" spans="2:11" ht="12.75">
      <c r="B240" s="20">
        <v>42460</v>
      </c>
      <c r="C240" s="17">
        <v>335489</v>
      </c>
      <c r="D240" s="17">
        <v>3300</v>
      </c>
      <c r="E240" s="17">
        <v>16481</v>
      </c>
      <c r="F240" s="17">
        <v>45528</v>
      </c>
      <c r="G240" s="17">
        <v>829875</v>
      </c>
      <c r="H240" s="17">
        <v>199838</v>
      </c>
      <c r="I240" s="17">
        <v>295</v>
      </c>
      <c r="K240" s="21">
        <f t="shared" si="10"/>
        <v>1430806</v>
      </c>
    </row>
    <row r="241" spans="2:11" ht="12.75">
      <c r="B241" s="20">
        <v>42489</v>
      </c>
      <c r="C241" s="17">
        <v>319410</v>
      </c>
      <c r="D241" s="17">
        <v>4400</v>
      </c>
      <c r="E241" s="17">
        <v>15151</v>
      </c>
      <c r="F241" s="17">
        <v>44778</v>
      </c>
      <c r="G241" s="17">
        <v>806334</v>
      </c>
      <c r="H241" s="17">
        <v>191768</v>
      </c>
      <c r="I241" s="17">
        <v>295</v>
      </c>
      <c r="K241" s="21">
        <f t="shared" si="10"/>
        <v>1382136</v>
      </c>
    </row>
    <row r="242" spans="2:11" ht="12.75">
      <c r="B242" s="20" t="s">
        <v>58</v>
      </c>
      <c r="C242" s="17">
        <v>307659</v>
      </c>
      <c r="D242" s="17">
        <v>4400</v>
      </c>
      <c r="E242" s="17">
        <v>13081</v>
      </c>
      <c r="F242" s="17">
        <v>43528</v>
      </c>
      <c r="G242" s="17">
        <v>758225</v>
      </c>
      <c r="H242" s="17">
        <v>185411</v>
      </c>
      <c r="I242" s="17">
        <v>295</v>
      </c>
      <c r="K242" s="21">
        <f t="shared" si="10"/>
        <v>1312599</v>
      </c>
    </row>
    <row r="243" spans="2:11" ht="12.75">
      <c r="B243" s="20">
        <v>42551</v>
      </c>
      <c r="C243" s="17">
        <v>297859</v>
      </c>
      <c r="D243" s="17">
        <v>4400</v>
      </c>
      <c r="E243" s="17">
        <v>16281</v>
      </c>
      <c r="F243" s="17">
        <v>42478</v>
      </c>
      <c r="G243" s="17">
        <v>762532</v>
      </c>
      <c r="H243" s="17">
        <v>181911</v>
      </c>
      <c r="I243" s="17">
        <v>295</v>
      </c>
      <c r="K243" s="21">
        <f t="shared" si="10"/>
        <v>1305756</v>
      </c>
    </row>
    <row r="244" spans="2:11" ht="12.75">
      <c r="B244" s="20">
        <v>42580</v>
      </c>
      <c r="C244" s="17">
        <v>311495</v>
      </c>
      <c r="D244" s="17">
        <v>5535</v>
      </c>
      <c r="E244" s="17">
        <v>11757</v>
      </c>
      <c r="F244" s="17">
        <v>42228</v>
      </c>
      <c r="G244" s="17">
        <v>745456</v>
      </c>
      <c r="H244" s="17">
        <v>172774</v>
      </c>
      <c r="I244" s="17">
        <v>295</v>
      </c>
      <c r="K244" s="21">
        <f t="shared" si="10"/>
        <v>1289540</v>
      </c>
    </row>
    <row r="245" spans="2:11" ht="12.75">
      <c r="B245" s="20">
        <v>42613</v>
      </c>
      <c r="C245" s="17">
        <v>313150</v>
      </c>
      <c r="D245" s="17">
        <v>6360</v>
      </c>
      <c r="E245" s="17">
        <v>11900</v>
      </c>
      <c r="F245" s="17">
        <v>40878</v>
      </c>
      <c r="G245" s="17">
        <v>738389</v>
      </c>
      <c r="H245" s="17">
        <v>171622</v>
      </c>
      <c r="I245" s="17">
        <v>295</v>
      </c>
      <c r="K245" s="21">
        <f t="shared" si="10"/>
        <v>1282594</v>
      </c>
    </row>
    <row r="246" spans="2:11" ht="12.75">
      <c r="B246" s="20">
        <v>42643</v>
      </c>
      <c r="C246" s="17">
        <v>298703</v>
      </c>
      <c r="D246" s="17">
        <v>6360</v>
      </c>
      <c r="E246" s="17">
        <v>16953</v>
      </c>
      <c r="F246" s="17">
        <v>40678</v>
      </c>
      <c r="G246" s="17">
        <v>728176</v>
      </c>
      <c r="H246" s="17">
        <v>167188</v>
      </c>
      <c r="I246" s="17">
        <v>295</v>
      </c>
      <c r="K246" s="21">
        <f aca="true" t="shared" si="11" ref="K246:K251">SUM(C246:I246)</f>
        <v>1258353</v>
      </c>
    </row>
    <row r="247" spans="2:11" ht="12.75">
      <c r="B247" s="20" t="s">
        <v>59</v>
      </c>
      <c r="C247" s="17">
        <v>301743</v>
      </c>
      <c r="D247" s="17">
        <v>6885</v>
      </c>
      <c r="E247" s="17">
        <v>34369</v>
      </c>
      <c r="F247" s="17">
        <v>40428</v>
      </c>
      <c r="G247" s="17">
        <v>723651</v>
      </c>
      <c r="H247" s="17">
        <v>167607</v>
      </c>
      <c r="I247" s="17">
        <v>295</v>
      </c>
      <c r="K247" s="21">
        <f t="shared" si="11"/>
        <v>1274978</v>
      </c>
    </row>
    <row r="248" spans="2:11" ht="12.75">
      <c r="B248" s="20" t="s">
        <v>60</v>
      </c>
      <c r="C248" s="17">
        <v>292183</v>
      </c>
      <c r="D248" s="17">
        <v>7535</v>
      </c>
      <c r="E248" s="17">
        <v>34700</v>
      </c>
      <c r="F248" s="17">
        <v>40428</v>
      </c>
      <c r="G248" s="17">
        <v>718161</v>
      </c>
      <c r="H248" s="17">
        <v>164081</v>
      </c>
      <c r="I248" s="17">
        <v>295</v>
      </c>
      <c r="K248" s="21">
        <f t="shared" si="11"/>
        <v>1257383</v>
      </c>
    </row>
    <row r="249" spans="2:11" ht="12.75">
      <c r="B249" s="20" t="s">
        <v>61</v>
      </c>
      <c r="C249" s="17">
        <v>289299</v>
      </c>
      <c r="D249" s="17">
        <v>7535</v>
      </c>
      <c r="E249" s="17">
        <v>42072</v>
      </c>
      <c r="F249" s="17">
        <v>40428</v>
      </c>
      <c r="G249" s="17">
        <v>714707</v>
      </c>
      <c r="H249" s="17">
        <v>151043</v>
      </c>
      <c r="I249" s="17">
        <v>295</v>
      </c>
      <c r="K249" s="21">
        <f t="shared" si="11"/>
        <v>1245379</v>
      </c>
    </row>
    <row r="250" spans="1:11" ht="12.75">
      <c r="A250" s="14">
        <v>2017</v>
      </c>
      <c r="B250" s="25" t="s">
        <v>62</v>
      </c>
      <c r="C250" s="17">
        <v>304723</v>
      </c>
      <c r="D250" s="17">
        <v>7535</v>
      </c>
      <c r="E250" s="17">
        <v>62726</v>
      </c>
      <c r="F250" s="17">
        <v>40428</v>
      </c>
      <c r="G250" s="17">
        <v>741957</v>
      </c>
      <c r="H250" s="17">
        <v>139858</v>
      </c>
      <c r="I250" s="17">
        <v>295</v>
      </c>
      <c r="K250" s="21">
        <f t="shared" si="11"/>
        <v>1297522</v>
      </c>
    </row>
    <row r="251" spans="2:11" ht="12.75">
      <c r="B251" s="20" t="s">
        <v>63</v>
      </c>
      <c r="C251" s="17">
        <v>293992</v>
      </c>
      <c r="D251" s="17">
        <v>7535</v>
      </c>
      <c r="E251" s="17">
        <v>78292</v>
      </c>
      <c r="F251" s="17">
        <v>40428</v>
      </c>
      <c r="G251" s="17">
        <v>757407</v>
      </c>
      <c r="H251" s="17">
        <v>153020</v>
      </c>
      <c r="I251" s="17">
        <v>295</v>
      </c>
      <c r="K251" s="21">
        <f t="shared" si="11"/>
        <v>1330969</v>
      </c>
    </row>
    <row r="252" spans="2:11" ht="12.75">
      <c r="B252" s="20">
        <v>42825</v>
      </c>
      <c r="C252" s="17">
        <v>300825</v>
      </c>
      <c r="D252" s="17">
        <v>7535</v>
      </c>
      <c r="E252" s="17">
        <v>90003</v>
      </c>
      <c r="F252" s="17">
        <v>40428</v>
      </c>
      <c r="G252" s="17">
        <v>762851</v>
      </c>
      <c r="H252" s="17">
        <v>157660</v>
      </c>
      <c r="I252" s="17">
        <v>295</v>
      </c>
      <c r="J252" s="17">
        <v>2000</v>
      </c>
      <c r="K252" s="21">
        <v>1359597</v>
      </c>
    </row>
    <row r="253" spans="2:11" ht="12.75">
      <c r="B253" s="20">
        <v>42853</v>
      </c>
      <c r="C253" s="17">
        <v>304475</v>
      </c>
      <c r="D253" s="17">
        <v>7535</v>
      </c>
      <c r="E253" s="17">
        <v>103967</v>
      </c>
      <c r="F253" s="17">
        <v>40428</v>
      </c>
      <c r="G253" s="17">
        <v>786180</v>
      </c>
      <c r="H253" s="17">
        <v>163278</v>
      </c>
      <c r="I253" s="17">
        <v>295</v>
      </c>
      <c r="J253" s="17">
        <v>2000</v>
      </c>
      <c r="K253" s="21">
        <v>1408158</v>
      </c>
    </row>
    <row r="254" spans="2:11" ht="12.75">
      <c r="B254" s="20">
        <v>42886</v>
      </c>
      <c r="C254" s="17">
        <v>306653</v>
      </c>
      <c r="D254" s="17">
        <v>7535</v>
      </c>
      <c r="E254" s="17">
        <v>108695</v>
      </c>
      <c r="F254" s="17">
        <v>40428</v>
      </c>
      <c r="G254" s="17">
        <v>833533</v>
      </c>
      <c r="H254" s="17">
        <v>175089</v>
      </c>
      <c r="I254" s="17">
        <v>295</v>
      </c>
      <c r="J254" s="17">
        <v>2550</v>
      </c>
      <c r="K254" s="21">
        <v>1474778</v>
      </c>
    </row>
    <row r="255" spans="2:11" ht="12.75">
      <c r="B255" s="20">
        <v>42916</v>
      </c>
      <c r="C255" s="17">
        <v>287062</v>
      </c>
      <c r="D255" s="17">
        <v>7535</v>
      </c>
      <c r="E255" s="17">
        <v>116302</v>
      </c>
      <c r="F255" s="17">
        <v>39878</v>
      </c>
      <c r="G255" s="17">
        <v>876216</v>
      </c>
      <c r="H255" s="17">
        <v>178694</v>
      </c>
      <c r="I255" s="17">
        <v>295</v>
      </c>
      <c r="J255" s="17">
        <v>9300</v>
      </c>
      <c r="K255" s="21">
        <v>1515282</v>
      </c>
    </row>
    <row r="256" spans="2:11" ht="12.75">
      <c r="B256" s="20">
        <v>42947</v>
      </c>
      <c r="C256" s="17">
        <v>252461</v>
      </c>
      <c r="D256" s="17">
        <v>7260</v>
      </c>
      <c r="E256" s="17">
        <v>124048</v>
      </c>
      <c r="F256" s="17">
        <v>39328</v>
      </c>
      <c r="G256" s="17">
        <v>922752</v>
      </c>
      <c r="H256" s="17">
        <v>185406</v>
      </c>
      <c r="I256" s="17">
        <v>295</v>
      </c>
      <c r="J256" s="17">
        <v>16889</v>
      </c>
      <c r="K256" s="21">
        <v>1548439</v>
      </c>
    </row>
    <row r="257" spans="2:11" ht="12.75">
      <c r="B257" s="20">
        <v>42978</v>
      </c>
      <c r="C257" s="17">
        <v>251346</v>
      </c>
      <c r="D257" s="17">
        <v>8760</v>
      </c>
      <c r="E257" s="17">
        <v>128695</v>
      </c>
      <c r="F257" s="17">
        <v>38778</v>
      </c>
      <c r="G257" s="17">
        <v>1075232</v>
      </c>
      <c r="H257" s="17">
        <v>186943</v>
      </c>
      <c r="I257" s="17">
        <v>295</v>
      </c>
      <c r="J257" s="17">
        <v>17849</v>
      </c>
      <c r="K257" s="21">
        <f>SUM(C257:J257)</f>
        <v>1707898</v>
      </c>
    </row>
    <row r="258" spans="2:11" ht="12.75">
      <c r="B258" s="20">
        <v>43007</v>
      </c>
      <c r="C258" s="17">
        <v>255567</v>
      </c>
      <c r="D258" s="17">
        <v>9210</v>
      </c>
      <c r="E258" s="17">
        <v>133812</v>
      </c>
      <c r="F258" s="17">
        <v>35148</v>
      </c>
      <c r="G258" s="17">
        <v>1158160</v>
      </c>
      <c r="H258" s="17">
        <v>193995</v>
      </c>
      <c r="I258" s="17">
        <v>295</v>
      </c>
      <c r="J258" s="17">
        <v>19499</v>
      </c>
      <c r="K258" s="21">
        <f>SUM(C258:J258)</f>
        <v>1805686</v>
      </c>
    </row>
    <row r="259" spans="2:11" ht="12.75">
      <c r="B259" s="20" t="s">
        <v>65</v>
      </c>
      <c r="C259" s="17">
        <v>282303</v>
      </c>
      <c r="D259" s="17">
        <v>11410</v>
      </c>
      <c r="E259" s="17">
        <v>134503</v>
      </c>
      <c r="F259" s="17">
        <v>38391</v>
      </c>
      <c r="G259" s="17">
        <v>1215421</v>
      </c>
      <c r="H259" s="17">
        <v>195912</v>
      </c>
      <c r="I259" s="17">
        <v>295</v>
      </c>
      <c r="J259" s="17">
        <v>33505</v>
      </c>
      <c r="K259" s="21">
        <f>SUM(C259:J259)</f>
        <v>1911740</v>
      </c>
    </row>
    <row r="260" spans="2:11" ht="12.75">
      <c r="B260" s="20">
        <v>43069</v>
      </c>
      <c r="C260" s="17">
        <v>280875</v>
      </c>
      <c r="D260" s="17">
        <v>11410</v>
      </c>
      <c r="E260" s="17">
        <v>134495</v>
      </c>
      <c r="F260" s="17">
        <v>47857</v>
      </c>
      <c r="G260" s="17">
        <v>1220106</v>
      </c>
      <c r="H260" s="17">
        <v>196824</v>
      </c>
      <c r="I260" s="17">
        <v>295</v>
      </c>
      <c r="J260" s="17">
        <v>29217</v>
      </c>
      <c r="K260" s="21">
        <v>1921079</v>
      </c>
    </row>
    <row r="261" spans="2:11" ht="12.75">
      <c r="B261" s="20">
        <v>43098</v>
      </c>
      <c r="C261" s="17">
        <v>284431</v>
      </c>
      <c r="D261" s="17">
        <v>11960</v>
      </c>
      <c r="E261" s="17">
        <v>134010</v>
      </c>
      <c r="F261" s="17">
        <v>56932</v>
      </c>
      <c r="G261" s="17">
        <v>1240915</v>
      </c>
      <c r="H261" s="17">
        <v>218069</v>
      </c>
      <c r="I261" s="17">
        <v>295</v>
      </c>
      <c r="J261" s="17">
        <v>27057</v>
      </c>
      <c r="K261" s="21">
        <f aca="true" t="shared" si="12" ref="K261:K274">SUM(C261:J261)</f>
        <v>1973669</v>
      </c>
    </row>
    <row r="262" spans="1:11" ht="12.75">
      <c r="A262" s="19">
        <v>2018</v>
      </c>
      <c r="B262" s="25">
        <v>43131</v>
      </c>
      <c r="C262" s="17">
        <v>275312</v>
      </c>
      <c r="D262" s="17">
        <v>11960</v>
      </c>
      <c r="E262" s="17">
        <v>137531</v>
      </c>
      <c r="F262" s="17">
        <v>57536</v>
      </c>
      <c r="G262" s="17">
        <v>1217740</v>
      </c>
      <c r="H262" s="17">
        <v>243111</v>
      </c>
      <c r="I262" s="17">
        <v>295</v>
      </c>
      <c r="J262" s="17">
        <v>26557</v>
      </c>
      <c r="K262" s="21">
        <f t="shared" si="12"/>
        <v>1970042</v>
      </c>
    </row>
    <row r="263" spans="2:11" ht="12.75">
      <c r="B263" s="20">
        <v>43159</v>
      </c>
      <c r="C263" s="17">
        <v>246406</v>
      </c>
      <c r="D263" s="17">
        <v>11960</v>
      </c>
      <c r="E263" s="17">
        <v>132050</v>
      </c>
      <c r="F263" s="17">
        <v>33827</v>
      </c>
      <c r="G263" s="17">
        <v>1207615</v>
      </c>
      <c r="H263" s="17">
        <v>240054</v>
      </c>
      <c r="I263" s="17">
        <v>295</v>
      </c>
      <c r="J263" s="17">
        <v>23532</v>
      </c>
      <c r="K263" s="21">
        <f t="shared" si="12"/>
        <v>1895739</v>
      </c>
    </row>
    <row r="264" spans="2:11" ht="12.75">
      <c r="B264" s="20">
        <v>43189</v>
      </c>
      <c r="C264" s="17">
        <v>239522</v>
      </c>
      <c r="D264" s="17">
        <v>10460</v>
      </c>
      <c r="E264" s="17">
        <v>141661</v>
      </c>
      <c r="F264" s="17">
        <v>33827</v>
      </c>
      <c r="G264" s="17">
        <v>1264680</v>
      </c>
      <c r="H264" s="17">
        <v>235964</v>
      </c>
      <c r="I264" s="17">
        <v>295</v>
      </c>
      <c r="J264" s="17">
        <v>21333</v>
      </c>
      <c r="K264" s="21">
        <f t="shared" si="12"/>
        <v>1947742</v>
      </c>
    </row>
    <row r="265" spans="2:11" ht="12.75">
      <c r="B265" s="20">
        <v>43220</v>
      </c>
      <c r="C265" s="17">
        <v>236822</v>
      </c>
      <c r="D265" s="17">
        <v>10460</v>
      </c>
      <c r="E265" s="17">
        <v>143114</v>
      </c>
      <c r="F265" s="17">
        <v>33827</v>
      </c>
      <c r="G265" s="17">
        <v>1318618</v>
      </c>
      <c r="H265" s="17">
        <v>227349</v>
      </c>
      <c r="I265" s="17">
        <v>295</v>
      </c>
      <c r="J265" s="17">
        <v>20533</v>
      </c>
      <c r="K265" s="21">
        <f t="shared" si="12"/>
        <v>1991018</v>
      </c>
    </row>
    <row r="266" spans="2:11" ht="12.75">
      <c r="B266" s="20">
        <v>43251</v>
      </c>
      <c r="C266" s="17">
        <v>232676</v>
      </c>
      <c r="D266" s="17">
        <v>8660</v>
      </c>
      <c r="E266" s="17">
        <v>144148</v>
      </c>
      <c r="F266" s="17">
        <v>32511</v>
      </c>
      <c r="G266" s="17">
        <v>1355099</v>
      </c>
      <c r="H266" s="17">
        <v>226224</v>
      </c>
      <c r="I266" s="17">
        <v>295</v>
      </c>
      <c r="J266" s="17">
        <v>19533</v>
      </c>
      <c r="K266" s="21">
        <f>SUM(C266:J266)</f>
        <v>2019146</v>
      </c>
    </row>
    <row r="267" spans="2:11" ht="12.75">
      <c r="B267" s="20">
        <v>43280</v>
      </c>
      <c r="C267" s="17">
        <v>223734</v>
      </c>
      <c r="D267" s="17">
        <v>8660</v>
      </c>
      <c r="E267" s="17">
        <v>143410</v>
      </c>
      <c r="F267" s="17">
        <v>32511</v>
      </c>
      <c r="G267" s="17">
        <v>1401654</v>
      </c>
      <c r="H267" s="17">
        <v>227239</v>
      </c>
      <c r="I267" s="17">
        <v>295</v>
      </c>
      <c r="J267" s="17">
        <v>19533</v>
      </c>
      <c r="K267" s="21">
        <f>SUM(C267:J267)</f>
        <v>2057036</v>
      </c>
    </row>
    <row r="268" spans="2:11" ht="12.75">
      <c r="B268" s="20">
        <v>43312</v>
      </c>
      <c r="C268" s="17">
        <v>216128</v>
      </c>
      <c r="D268" s="17">
        <v>8660</v>
      </c>
      <c r="E268" s="17">
        <v>142884</v>
      </c>
      <c r="F268" s="17">
        <v>31845</v>
      </c>
      <c r="G268" s="17">
        <v>1412781</v>
      </c>
      <c r="H268" s="17">
        <v>225945</v>
      </c>
      <c r="I268" s="17">
        <v>295</v>
      </c>
      <c r="J268" s="17">
        <v>19258</v>
      </c>
      <c r="K268" s="21">
        <f>SUM(C268:J268)</f>
        <v>2057796</v>
      </c>
    </row>
    <row r="269" spans="2:11" ht="12.75">
      <c r="B269" s="20">
        <v>43343</v>
      </c>
      <c r="C269" s="17">
        <v>201449</v>
      </c>
      <c r="D269" s="17">
        <v>8660</v>
      </c>
      <c r="E269" s="17">
        <v>142382</v>
      </c>
      <c r="F269" s="17">
        <v>31370</v>
      </c>
      <c r="G269" s="17">
        <v>1559680</v>
      </c>
      <c r="H269" s="17">
        <v>249695</v>
      </c>
      <c r="I269" s="17">
        <v>295</v>
      </c>
      <c r="J269" s="17">
        <v>19258</v>
      </c>
      <c r="K269" s="21">
        <f t="shared" si="12"/>
        <v>2212789</v>
      </c>
    </row>
    <row r="270" spans="2:11" ht="12.75">
      <c r="B270" s="20" t="s">
        <v>66</v>
      </c>
      <c r="C270" s="27">
        <v>197203</v>
      </c>
      <c r="D270" s="27">
        <v>8660</v>
      </c>
      <c r="E270" s="27">
        <v>140883</v>
      </c>
      <c r="F270" s="27">
        <v>31095</v>
      </c>
      <c r="G270" s="27">
        <v>1727061</v>
      </c>
      <c r="H270" s="27">
        <v>253414</v>
      </c>
      <c r="I270" s="27">
        <v>295</v>
      </c>
      <c r="J270" s="27">
        <v>19258</v>
      </c>
      <c r="K270" s="21">
        <f t="shared" si="12"/>
        <v>2377869</v>
      </c>
    </row>
    <row r="271" spans="2:11" ht="12.75">
      <c r="B271" s="20">
        <v>43404</v>
      </c>
      <c r="C271" s="17">
        <v>194589</v>
      </c>
      <c r="D271" s="17">
        <v>8660</v>
      </c>
      <c r="E271" s="17">
        <v>135450</v>
      </c>
      <c r="F271" s="17">
        <v>29995</v>
      </c>
      <c r="G271" s="17">
        <v>1789379</v>
      </c>
      <c r="H271" s="17">
        <v>263106</v>
      </c>
      <c r="I271" s="17">
        <v>295</v>
      </c>
      <c r="J271" s="17">
        <v>18878</v>
      </c>
      <c r="K271" s="21">
        <f t="shared" si="12"/>
        <v>2440352</v>
      </c>
    </row>
    <row r="272" spans="2:11" ht="12.75">
      <c r="B272" s="20">
        <v>43434</v>
      </c>
      <c r="C272" s="17">
        <v>187434</v>
      </c>
      <c r="D272" s="17">
        <v>8410</v>
      </c>
      <c r="E272" s="17">
        <v>134066</v>
      </c>
      <c r="F272" s="17">
        <v>29170</v>
      </c>
      <c r="G272" s="17">
        <v>1791663</v>
      </c>
      <c r="H272" s="17">
        <v>278860</v>
      </c>
      <c r="I272" s="17">
        <v>295</v>
      </c>
      <c r="J272" s="17">
        <v>18878</v>
      </c>
      <c r="K272" s="21">
        <f t="shared" si="12"/>
        <v>2448776</v>
      </c>
    </row>
    <row r="273" spans="2:11" ht="12.75">
      <c r="B273" s="20">
        <v>43465</v>
      </c>
      <c r="C273" s="17">
        <v>186780</v>
      </c>
      <c r="D273" s="17">
        <v>8160</v>
      </c>
      <c r="E273" s="17">
        <v>133266</v>
      </c>
      <c r="F273" s="17">
        <v>28895</v>
      </c>
      <c r="G273" s="17">
        <v>1803683</v>
      </c>
      <c r="H273" s="17">
        <v>281925</v>
      </c>
      <c r="I273" s="17">
        <v>295</v>
      </c>
      <c r="J273" s="17">
        <v>18878</v>
      </c>
      <c r="K273" s="21">
        <f t="shared" si="12"/>
        <v>2461882</v>
      </c>
    </row>
    <row r="274" spans="1:11" ht="12.75">
      <c r="A274" s="19">
        <v>2019</v>
      </c>
      <c r="B274" s="25">
        <v>43496</v>
      </c>
      <c r="C274" s="17">
        <v>181940</v>
      </c>
      <c r="D274" s="17">
        <v>8160</v>
      </c>
      <c r="E274" s="17">
        <v>130799</v>
      </c>
      <c r="F274" s="17">
        <v>28001</v>
      </c>
      <c r="G274" s="17">
        <v>1834025</v>
      </c>
      <c r="H274" s="17">
        <v>282044</v>
      </c>
      <c r="I274" s="17">
        <v>295</v>
      </c>
      <c r="J274" s="17">
        <v>18878</v>
      </c>
      <c r="K274" s="21">
        <f t="shared" si="12"/>
        <v>2484142</v>
      </c>
    </row>
    <row r="275" spans="2:11" ht="12.75">
      <c r="B275" s="20">
        <v>43524</v>
      </c>
      <c r="C275" s="17">
        <v>176273</v>
      </c>
      <c r="D275" s="17">
        <v>8160</v>
      </c>
      <c r="E275" s="17">
        <v>128399</v>
      </c>
      <c r="F275" s="17">
        <v>27451</v>
      </c>
      <c r="G275" s="17">
        <v>1835165</v>
      </c>
      <c r="H275" s="17">
        <v>283255</v>
      </c>
      <c r="I275" s="17">
        <v>295</v>
      </c>
      <c r="J275" s="17">
        <v>18003</v>
      </c>
      <c r="K275" s="21">
        <f aca="true" t="shared" si="13" ref="K275:K282">SUM(C275:J275)</f>
        <v>2477001</v>
      </c>
    </row>
    <row r="276" spans="2:11" ht="12.75">
      <c r="B276" s="20" t="s">
        <v>67</v>
      </c>
      <c r="C276" s="17">
        <v>172863</v>
      </c>
      <c r="D276" s="17">
        <v>7885</v>
      </c>
      <c r="E276" s="17">
        <v>128399</v>
      </c>
      <c r="F276" s="17">
        <v>26344</v>
      </c>
      <c r="G276" s="17">
        <v>1811580</v>
      </c>
      <c r="H276" s="17">
        <v>325433</v>
      </c>
      <c r="I276" s="17">
        <v>295</v>
      </c>
      <c r="J276" s="17">
        <v>17553</v>
      </c>
      <c r="K276" s="21">
        <f t="shared" si="13"/>
        <v>2490352</v>
      </c>
    </row>
    <row r="277" spans="2:11" ht="12.75">
      <c r="B277" s="20">
        <v>43585</v>
      </c>
      <c r="C277" s="17">
        <v>167492</v>
      </c>
      <c r="D277" s="17">
        <v>7885</v>
      </c>
      <c r="E277" s="17">
        <v>128124</v>
      </c>
      <c r="F277" s="17">
        <v>25736</v>
      </c>
      <c r="G277" s="17">
        <v>1775530</v>
      </c>
      <c r="H277" s="17">
        <v>316113</v>
      </c>
      <c r="I277" s="17">
        <v>295</v>
      </c>
      <c r="J277" s="17">
        <v>17553</v>
      </c>
      <c r="K277" s="21">
        <f t="shared" si="13"/>
        <v>2438728</v>
      </c>
    </row>
    <row r="278" spans="2:11" ht="12.75">
      <c r="B278" s="20">
        <v>43616</v>
      </c>
      <c r="C278" s="17">
        <v>159052</v>
      </c>
      <c r="D278" s="17">
        <v>7885</v>
      </c>
      <c r="E278" s="17">
        <v>124240</v>
      </c>
      <c r="F278" s="17">
        <v>25736</v>
      </c>
      <c r="G278" s="17">
        <v>1765763</v>
      </c>
      <c r="H278" s="17">
        <v>292771</v>
      </c>
      <c r="I278" s="17">
        <v>295</v>
      </c>
      <c r="J278" s="17">
        <v>17403</v>
      </c>
      <c r="K278" s="24">
        <f t="shared" si="13"/>
        <v>2393145</v>
      </c>
    </row>
    <row r="279" spans="2:11" ht="12.75">
      <c r="B279" s="20">
        <v>43644</v>
      </c>
      <c r="C279" s="17">
        <v>153281</v>
      </c>
      <c r="D279" s="17">
        <v>7135</v>
      </c>
      <c r="E279" s="17">
        <v>122740</v>
      </c>
      <c r="F279" s="17">
        <v>25420</v>
      </c>
      <c r="G279" s="17">
        <v>1754121</v>
      </c>
      <c r="H279" s="17">
        <v>290230</v>
      </c>
      <c r="I279" s="17">
        <v>295</v>
      </c>
      <c r="J279" s="17">
        <v>17403</v>
      </c>
      <c r="K279" s="24">
        <f t="shared" si="13"/>
        <v>2370625</v>
      </c>
    </row>
    <row r="280" spans="2:11" ht="12.75">
      <c r="B280" s="20">
        <v>43677</v>
      </c>
      <c r="C280" s="17">
        <v>144149</v>
      </c>
      <c r="D280" s="17">
        <v>6135</v>
      </c>
      <c r="E280" s="17">
        <v>119154</v>
      </c>
      <c r="F280" s="17">
        <v>25124</v>
      </c>
      <c r="G280" s="17">
        <v>1762471</v>
      </c>
      <c r="H280" s="17">
        <v>281153</v>
      </c>
      <c r="I280" s="17">
        <v>295</v>
      </c>
      <c r="J280" s="17">
        <v>17403</v>
      </c>
      <c r="K280" s="24">
        <f t="shared" si="13"/>
        <v>2355884</v>
      </c>
    </row>
    <row r="281" spans="2:11" ht="12.75">
      <c r="B281" s="20">
        <v>43707</v>
      </c>
      <c r="C281" s="17">
        <v>137459</v>
      </c>
      <c r="D281" s="17">
        <v>6135</v>
      </c>
      <c r="E281" s="17">
        <v>118904</v>
      </c>
      <c r="F281" s="17">
        <v>24951</v>
      </c>
      <c r="G281" s="17">
        <v>1758494</v>
      </c>
      <c r="H281" s="17">
        <v>269308</v>
      </c>
      <c r="I281" s="17">
        <v>295</v>
      </c>
      <c r="J281" s="17">
        <v>17378</v>
      </c>
      <c r="K281" s="24">
        <f t="shared" si="13"/>
        <v>2332924</v>
      </c>
    </row>
    <row r="282" spans="2:11" ht="12.75">
      <c r="B282" s="20" t="s">
        <v>68</v>
      </c>
      <c r="C282" s="17">
        <v>132973</v>
      </c>
      <c r="D282" s="17">
        <v>6135</v>
      </c>
      <c r="E282" s="17">
        <v>114108</v>
      </c>
      <c r="F282" s="17">
        <v>24621</v>
      </c>
      <c r="G282" s="17">
        <v>1724986</v>
      </c>
      <c r="H282" s="17">
        <v>257287</v>
      </c>
      <c r="I282" s="17">
        <v>295</v>
      </c>
      <c r="J282" s="17">
        <v>17378</v>
      </c>
      <c r="K282" s="24">
        <f t="shared" si="13"/>
        <v>2277783</v>
      </c>
    </row>
    <row r="283" spans="2:11" ht="11.25">
      <c r="B283" s="20">
        <v>43769</v>
      </c>
      <c r="C283" s="17">
        <v>133891</v>
      </c>
      <c r="D283" s="17">
        <v>6135</v>
      </c>
      <c r="E283" s="17">
        <v>100036</v>
      </c>
      <c r="F283" s="17">
        <v>24621</v>
      </c>
      <c r="G283" s="17">
        <v>1704803</v>
      </c>
      <c r="H283" s="17">
        <v>254698</v>
      </c>
      <c r="I283" s="17">
        <v>295</v>
      </c>
      <c r="J283" s="17">
        <v>17378</v>
      </c>
      <c r="K283" s="29">
        <f aca="true" t="shared" si="14" ref="K283:K288">SUM(C283:J283)</f>
        <v>2241857</v>
      </c>
    </row>
    <row r="284" spans="2:11" ht="12.75">
      <c r="B284" s="20">
        <v>43798</v>
      </c>
      <c r="C284" s="17">
        <v>121686</v>
      </c>
      <c r="D284" s="17">
        <v>6135</v>
      </c>
      <c r="E284" s="17">
        <v>93710</v>
      </c>
      <c r="F284" s="17">
        <v>24621</v>
      </c>
      <c r="G284" s="17">
        <v>1633142</v>
      </c>
      <c r="H284" s="17">
        <v>222896</v>
      </c>
      <c r="I284" s="17">
        <v>295</v>
      </c>
      <c r="J284" s="17">
        <v>17378</v>
      </c>
      <c r="K284" s="24">
        <f t="shared" si="14"/>
        <v>2119863</v>
      </c>
    </row>
    <row r="285" spans="2:11" ht="12.75">
      <c r="B285" s="20">
        <v>43830</v>
      </c>
      <c r="C285" s="17">
        <v>112419</v>
      </c>
      <c r="D285" s="17">
        <v>6135</v>
      </c>
      <c r="E285" s="17">
        <v>72933</v>
      </c>
      <c r="F285" s="17">
        <v>24121</v>
      </c>
      <c r="G285" s="17">
        <v>1582450</v>
      </c>
      <c r="H285" s="17">
        <v>216668</v>
      </c>
      <c r="I285" s="17">
        <v>295</v>
      </c>
      <c r="J285" s="17">
        <v>17128</v>
      </c>
      <c r="K285" s="24">
        <f t="shared" si="14"/>
        <v>2032149</v>
      </c>
    </row>
    <row r="286" spans="1:11" ht="12.75">
      <c r="A286" s="19">
        <v>2020</v>
      </c>
      <c r="B286" s="28">
        <v>43861</v>
      </c>
      <c r="C286" s="17">
        <v>112008</v>
      </c>
      <c r="D286" s="17">
        <v>6135</v>
      </c>
      <c r="E286" s="17">
        <v>72434</v>
      </c>
      <c r="F286" s="17">
        <v>24121</v>
      </c>
      <c r="G286" s="17">
        <v>1732762</v>
      </c>
      <c r="H286" s="17">
        <v>211401</v>
      </c>
      <c r="I286" s="17">
        <v>295</v>
      </c>
      <c r="J286" s="17">
        <v>17128</v>
      </c>
      <c r="K286" s="24">
        <f t="shared" si="14"/>
        <v>2176284</v>
      </c>
    </row>
    <row r="287" spans="2:11" ht="12.75">
      <c r="B287" s="20" t="s">
        <v>69</v>
      </c>
      <c r="C287" s="17">
        <v>103998</v>
      </c>
      <c r="D287" s="17">
        <v>6135</v>
      </c>
      <c r="E287" s="17">
        <v>70859</v>
      </c>
      <c r="F287" s="17">
        <v>24121</v>
      </c>
      <c r="G287" s="17">
        <v>1715870</v>
      </c>
      <c r="H287" s="17">
        <v>200768</v>
      </c>
      <c r="I287" s="17">
        <v>295</v>
      </c>
      <c r="J287" s="17">
        <v>17103</v>
      </c>
      <c r="K287" s="24">
        <f t="shared" si="14"/>
        <v>2139149</v>
      </c>
    </row>
    <row r="288" spans="2:11" ht="12.75">
      <c r="B288" s="20">
        <v>43921</v>
      </c>
      <c r="C288" s="30">
        <v>79869</v>
      </c>
      <c r="D288" s="30">
        <v>6135</v>
      </c>
      <c r="E288" s="30">
        <v>63529</v>
      </c>
      <c r="F288" s="30">
        <v>24121</v>
      </c>
      <c r="G288" s="30">
        <v>1618882</v>
      </c>
      <c r="H288" s="17">
        <v>170806</v>
      </c>
      <c r="I288" s="30">
        <v>295</v>
      </c>
      <c r="J288" s="30">
        <v>16103</v>
      </c>
      <c r="K288" s="24">
        <f t="shared" si="14"/>
        <v>1979740</v>
      </c>
    </row>
    <row r="289" spans="2:11" ht="12.75">
      <c r="B289" s="20">
        <v>43951</v>
      </c>
      <c r="C289" s="17">
        <v>66548</v>
      </c>
      <c r="D289" s="17">
        <v>6135</v>
      </c>
      <c r="E289" s="17">
        <v>62779</v>
      </c>
      <c r="F289" s="17">
        <v>24121</v>
      </c>
      <c r="G289" s="17">
        <v>1538160</v>
      </c>
      <c r="H289" s="17">
        <v>109972</v>
      </c>
      <c r="I289" s="17">
        <v>295</v>
      </c>
      <c r="J289" s="17">
        <v>12353</v>
      </c>
      <c r="K289" s="24">
        <f aca="true" t="shared" si="15" ref="K289:K299">SUM(C289:J289)</f>
        <v>1820363</v>
      </c>
    </row>
    <row r="290" spans="2:11" ht="12.75">
      <c r="B290" s="20">
        <v>43980</v>
      </c>
      <c r="C290" s="17">
        <v>58210</v>
      </c>
      <c r="D290" s="17">
        <v>6135</v>
      </c>
      <c r="E290" s="17">
        <v>58513</v>
      </c>
      <c r="F290" s="17">
        <v>24121</v>
      </c>
      <c r="G290" s="17">
        <v>1500986</v>
      </c>
      <c r="H290" s="17">
        <v>100565</v>
      </c>
      <c r="I290" s="17">
        <v>295</v>
      </c>
      <c r="J290" s="17">
        <v>11783</v>
      </c>
      <c r="K290" s="24">
        <f t="shared" si="15"/>
        <v>1760608</v>
      </c>
    </row>
    <row r="291" spans="2:11" ht="12.75">
      <c r="B291" s="20">
        <v>44012</v>
      </c>
      <c r="C291" s="17">
        <v>35308</v>
      </c>
      <c r="D291" s="17">
        <v>250</v>
      </c>
      <c r="E291" s="17">
        <v>49415</v>
      </c>
      <c r="F291" s="17">
        <v>24121</v>
      </c>
      <c r="G291" s="17">
        <v>1446601</v>
      </c>
      <c r="H291" s="17">
        <v>87835</v>
      </c>
      <c r="I291" s="17">
        <v>295</v>
      </c>
      <c r="J291" s="17">
        <v>8805</v>
      </c>
      <c r="K291" s="24">
        <f t="shared" si="15"/>
        <v>1652630</v>
      </c>
    </row>
    <row r="292" spans="2:11" ht="12.75">
      <c r="B292" s="20">
        <v>44043</v>
      </c>
      <c r="C292" s="17">
        <v>32761</v>
      </c>
      <c r="D292" s="17">
        <v>250</v>
      </c>
      <c r="E292" s="17">
        <v>37434</v>
      </c>
      <c r="F292" s="17">
        <v>16121</v>
      </c>
      <c r="G292" s="17">
        <v>1413605</v>
      </c>
      <c r="H292" s="17">
        <v>87360</v>
      </c>
      <c r="I292" s="17">
        <v>295</v>
      </c>
      <c r="J292" s="17">
        <v>6803</v>
      </c>
      <c r="K292" s="24">
        <f t="shared" si="15"/>
        <v>1594629</v>
      </c>
    </row>
    <row r="293" spans="2:11" ht="12.75">
      <c r="B293" s="20">
        <v>44074</v>
      </c>
      <c r="C293" s="17">
        <v>26336</v>
      </c>
      <c r="D293" s="17">
        <v>250</v>
      </c>
      <c r="E293" s="17">
        <v>27298</v>
      </c>
      <c r="F293" s="17">
        <v>16121</v>
      </c>
      <c r="G293" s="17">
        <v>1092005</v>
      </c>
      <c r="H293" s="17">
        <v>65595</v>
      </c>
      <c r="I293" s="17">
        <v>295</v>
      </c>
      <c r="J293" s="17">
        <v>5766</v>
      </c>
      <c r="K293" s="24">
        <f t="shared" si="15"/>
        <v>1233666</v>
      </c>
    </row>
    <row r="294" spans="2:11" ht="12.75">
      <c r="B294" s="20">
        <v>44104</v>
      </c>
      <c r="C294" s="17">
        <v>21529</v>
      </c>
      <c r="D294" s="17">
        <v>250</v>
      </c>
      <c r="E294" s="17">
        <v>26547</v>
      </c>
      <c r="F294" s="17">
        <v>16121</v>
      </c>
      <c r="G294" s="17">
        <v>972251</v>
      </c>
      <c r="H294" s="17">
        <v>56905</v>
      </c>
      <c r="I294" s="17">
        <v>295</v>
      </c>
      <c r="J294" s="17">
        <v>5491</v>
      </c>
      <c r="K294" s="24">
        <f t="shared" si="15"/>
        <v>1099389</v>
      </c>
    </row>
    <row r="295" spans="2:11" ht="12.75">
      <c r="B295" s="20">
        <v>44134</v>
      </c>
      <c r="C295" s="17">
        <v>18554</v>
      </c>
      <c r="D295" s="17">
        <v>250</v>
      </c>
      <c r="E295" s="17">
        <v>27769</v>
      </c>
      <c r="F295" s="17">
        <v>16121</v>
      </c>
      <c r="G295" s="17">
        <v>1005182</v>
      </c>
      <c r="H295" s="17">
        <v>75063</v>
      </c>
      <c r="I295" s="17">
        <v>295</v>
      </c>
      <c r="J295" s="17">
        <v>5491</v>
      </c>
      <c r="K295" s="24">
        <f t="shared" si="15"/>
        <v>1148725</v>
      </c>
    </row>
    <row r="296" spans="2:11" ht="12.75">
      <c r="B296" s="20">
        <v>44165</v>
      </c>
      <c r="C296" s="17">
        <v>31914</v>
      </c>
      <c r="D296" s="17">
        <v>250</v>
      </c>
      <c r="E296" s="17">
        <v>27469</v>
      </c>
      <c r="F296" s="17">
        <v>15296</v>
      </c>
      <c r="G296" s="17">
        <v>1059948</v>
      </c>
      <c r="H296" s="17">
        <v>103448</v>
      </c>
      <c r="I296" s="17">
        <v>295</v>
      </c>
      <c r="J296" s="17">
        <v>5491</v>
      </c>
      <c r="K296" s="24">
        <f t="shared" si="15"/>
        <v>1244111</v>
      </c>
    </row>
    <row r="297" spans="2:11" ht="12.75">
      <c r="B297" s="20">
        <v>44196</v>
      </c>
      <c r="C297" s="17">
        <v>27771</v>
      </c>
      <c r="D297" s="17">
        <v>2525</v>
      </c>
      <c r="E297" s="17">
        <v>32019</v>
      </c>
      <c r="F297" s="17">
        <v>13646</v>
      </c>
      <c r="G297" s="17">
        <v>1179567</v>
      </c>
      <c r="H297" s="17">
        <v>155988</v>
      </c>
      <c r="I297" s="17">
        <v>295</v>
      </c>
      <c r="J297" s="17">
        <v>8091</v>
      </c>
      <c r="K297" s="24">
        <f t="shared" si="15"/>
        <v>1419902</v>
      </c>
    </row>
    <row r="298" spans="1:11" ht="12.75">
      <c r="A298" s="19">
        <v>2021</v>
      </c>
      <c r="B298" s="20" t="s">
        <v>70</v>
      </c>
      <c r="C298" s="17">
        <v>30005</v>
      </c>
      <c r="D298" s="17">
        <v>2850</v>
      </c>
      <c r="E298" s="17">
        <v>30335</v>
      </c>
      <c r="F298" s="17">
        <v>13646</v>
      </c>
      <c r="G298" s="17">
        <v>1330061</v>
      </c>
      <c r="H298" s="17">
        <v>207158</v>
      </c>
      <c r="I298" s="17">
        <v>295</v>
      </c>
      <c r="J298" s="17">
        <v>7841</v>
      </c>
      <c r="K298" s="24">
        <f t="shared" si="15"/>
        <v>1622191</v>
      </c>
    </row>
    <row r="299" spans="2:11" ht="12.75">
      <c r="B299" s="20">
        <v>44253</v>
      </c>
      <c r="C299" s="17">
        <v>41233</v>
      </c>
      <c r="D299" s="17">
        <v>2850</v>
      </c>
      <c r="E299" s="17">
        <v>31460</v>
      </c>
      <c r="F299" s="17">
        <v>13371</v>
      </c>
      <c r="G299" s="17">
        <v>1464383</v>
      </c>
      <c r="H299" s="17">
        <v>210483</v>
      </c>
      <c r="I299" s="17">
        <v>295</v>
      </c>
      <c r="J299" s="17">
        <v>7841</v>
      </c>
      <c r="K299" s="24">
        <f t="shared" si="15"/>
        <v>1771916</v>
      </c>
    </row>
    <row r="300" spans="2:11" ht="12.75">
      <c r="B300" s="20">
        <v>44286</v>
      </c>
      <c r="C300" s="17">
        <v>39408</v>
      </c>
      <c r="D300" s="17">
        <v>2850</v>
      </c>
      <c r="E300" s="17">
        <v>29993</v>
      </c>
      <c r="F300" s="17">
        <v>13371</v>
      </c>
      <c r="G300" s="17">
        <v>1541034</v>
      </c>
      <c r="H300" s="17">
        <v>208324</v>
      </c>
      <c r="I300" s="17">
        <v>295</v>
      </c>
      <c r="J300" s="17">
        <v>7841</v>
      </c>
      <c r="K300" s="24">
        <f aca="true" t="shared" si="16" ref="K300:K336">SUM(C300:J300)</f>
        <v>1843116</v>
      </c>
    </row>
    <row r="301" spans="2:11" ht="12.75">
      <c r="B301" s="20">
        <v>44316</v>
      </c>
      <c r="C301" s="17">
        <v>40673</v>
      </c>
      <c r="D301" s="17">
        <v>1300</v>
      </c>
      <c r="E301" s="17">
        <v>29698</v>
      </c>
      <c r="F301" s="17">
        <v>13371</v>
      </c>
      <c r="G301" s="17">
        <v>1625886</v>
      </c>
      <c r="H301" s="17">
        <v>217621</v>
      </c>
      <c r="I301" s="17">
        <v>295</v>
      </c>
      <c r="J301" s="17">
        <v>7841</v>
      </c>
      <c r="K301" s="24">
        <f t="shared" si="16"/>
        <v>1936685</v>
      </c>
    </row>
    <row r="302" spans="2:11" ht="12.75">
      <c r="B302" s="20">
        <v>44344</v>
      </c>
      <c r="C302" s="17">
        <v>86889</v>
      </c>
      <c r="D302" s="17">
        <v>0</v>
      </c>
      <c r="E302" s="17">
        <v>34041</v>
      </c>
      <c r="F302" s="17">
        <v>13371</v>
      </c>
      <c r="G302" s="17">
        <v>1684868</v>
      </c>
      <c r="H302" s="17">
        <v>248483</v>
      </c>
      <c r="I302" s="17">
        <v>295</v>
      </c>
      <c r="J302" s="17">
        <v>7841</v>
      </c>
      <c r="K302" s="24">
        <f t="shared" si="16"/>
        <v>2075788</v>
      </c>
    </row>
    <row r="303" spans="2:11" ht="12.75">
      <c r="B303" s="20">
        <v>44377</v>
      </c>
      <c r="C303" s="17">
        <v>86238</v>
      </c>
      <c r="D303" s="17">
        <v>0</v>
      </c>
      <c r="E303" s="17">
        <v>33383</v>
      </c>
      <c r="F303" s="17">
        <v>12273</v>
      </c>
      <c r="G303" s="17">
        <v>1790622</v>
      </c>
      <c r="H303" s="17">
        <v>258753</v>
      </c>
      <c r="I303" s="17">
        <v>295</v>
      </c>
      <c r="J303" s="17">
        <v>7591</v>
      </c>
      <c r="K303" s="24">
        <f t="shared" si="16"/>
        <v>2189155</v>
      </c>
    </row>
    <row r="304" spans="2:11" ht="12.75">
      <c r="B304" s="20">
        <v>44407</v>
      </c>
      <c r="C304" s="17">
        <v>83313</v>
      </c>
      <c r="D304" s="17">
        <v>0</v>
      </c>
      <c r="E304" s="17">
        <v>31758</v>
      </c>
      <c r="F304" s="17">
        <v>11448</v>
      </c>
      <c r="G304" s="17">
        <v>1782500</v>
      </c>
      <c r="H304" s="17">
        <v>257303</v>
      </c>
      <c r="I304" s="17">
        <v>295</v>
      </c>
      <c r="J304" s="17">
        <v>7591</v>
      </c>
      <c r="K304" s="24">
        <f t="shared" si="16"/>
        <v>2174208</v>
      </c>
    </row>
    <row r="305" spans="2:11" ht="12.75">
      <c r="B305" s="20">
        <v>44439</v>
      </c>
      <c r="C305" s="17">
        <v>75312</v>
      </c>
      <c r="D305" s="17">
        <v>0</v>
      </c>
      <c r="E305" s="17">
        <v>30783</v>
      </c>
      <c r="F305" s="17">
        <v>11448</v>
      </c>
      <c r="G305" s="17">
        <v>1785010</v>
      </c>
      <c r="H305" s="17">
        <v>254822</v>
      </c>
      <c r="I305" s="17">
        <v>295</v>
      </c>
      <c r="J305" s="17">
        <v>7591</v>
      </c>
      <c r="K305" s="24">
        <f t="shared" si="16"/>
        <v>2165261</v>
      </c>
    </row>
    <row r="306" spans="2:11" ht="12.75">
      <c r="B306" s="20">
        <v>44469</v>
      </c>
      <c r="C306" s="17">
        <v>75227</v>
      </c>
      <c r="D306" s="17">
        <v>0</v>
      </c>
      <c r="E306" s="17">
        <v>30133</v>
      </c>
      <c r="F306" s="17">
        <v>11198</v>
      </c>
      <c r="G306" s="17">
        <v>1719312</v>
      </c>
      <c r="H306" s="17">
        <v>245636</v>
      </c>
      <c r="I306" s="17">
        <v>295</v>
      </c>
      <c r="J306" s="17">
        <v>7591</v>
      </c>
      <c r="K306" s="24">
        <f t="shared" si="16"/>
        <v>2089392</v>
      </c>
    </row>
    <row r="307" spans="2:11" ht="12.75">
      <c r="B307" s="20">
        <v>44498</v>
      </c>
      <c r="C307" s="17">
        <v>69572</v>
      </c>
      <c r="D307" s="17">
        <v>0</v>
      </c>
      <c r="E307" s="17">
        <v>9612</v>
      </c>
      <c r="F307" s="17">
        <v>225</v>
      </c>
      <c r="G307" s="17">
        <v>1577740</v>
      </c>
      <c r="H307" s="17">
        <v>218577</v>
      </c>
      <c r="I307" s="17">
        <v>295</v>
      </c>
      <c r="J307" s="17">
        <v>3843</v>
      </c>
      <c r="K307" s="24">
        <f t="shared" si="16"/>
        <v>1879864</v>
      </c>
    </row>
    <row r="308" spans="2:11" ht="12.75">
      <c r="B308" s="20">
        <v>44530</v>
      </c>
      <c r="C308" s="17">
        <v>62797</v>
      </c>
      <c r="D308" s="17">
        <v>0</v>
      </c>
      <c r="E308" s="17">
        <v>4035</v>
      </c>
      <c r="F308" s="17">
        <v>225</v>
      </c>
      <c r="G308" s="17">
        <v>1401687</v>
      </c>
      <c r="H308" s="17">
        <v>126767</v>
      </c>
      <c r="I308" s="17">
        <v>295</v>
      </c>
      <c r="J308" s="17">
        <v>3843</v>
      </c>
      <c r="K308" s="24">
        <f t="shared" si="16"/>
        <v>1599649</v>
      </c>
    </row>
    <row r="309" spans="2:11" ht="12.75">
      <c r="B309" s="20">
        <v>44561</v>
      </c>
      <c r="C309" s="17">
        <v>54847</v>
      </c>
      <c r="D309" s="17">
        <v>0</v>
      </c>
      <c r="E309" s="17">
        <v>3751</v>
      </c>
      <c r="F309" s="17">
        <v>225</v>
      </c>
      <c r="G309" s="17">
        <v>1366073</v>
      </c>
      <c r="H309" s="17">
        <v>113335</v>
      </c>
      <c r="I309" s="17">
        <v>0</v>
      </c>
      <c r="J309" s="17">
        <v>2843</v>
      </c>
      <c r="K309" s="2">
        <f t="shared" si="16"/>
        <v>1541074</v>
      </c>
    </row>
    <row r="310" spans="1:11" ht="12.75">
      <c r="A310" s="19">
        <v>2022</v>
      </c>
      <c r="B310" s="20">
        <v>44592</v>
      </c>
      <c r="C310" s="17">
        <v>53872</v>
      </c>
      <c r="D310" s="17">
        <v>0</v>
      </c>
      <c r="E310" s="17">
        <v>3751</v>
      </c>
      <c r="F310" s="17">
        <v>0</v>
      </c>
      <c r="G310" s="17">
        <v>1078410</v>
      </c>
      <c r="H310" s="17">
        <v>79819</v>
      </c>
      <c r="I310" s="17">
        <v>0</v>
      </c>
      <c r="J310" s="17">
        <v>2775</v>
      </c>
      <c r="K310" s="24">
        <f t="shared" si="16"/>
        <v>1218627</v>
      </c>
    </row>
    <row r="311" spans="2:11" ht="12.75">
      <c r="B311" s="20">
        <v>44620</v>
      </c>
      <c r="C311" s="17">
        <v>50947</v>
      </c>
      <c r="D311" s="17">
        <v>0</v>
      </c>
      <c r="E311" s="17">
        <v>3517</v>
      </c>
      <c r="F311" s="17">
        <v>0</v>
      </c>
      <c r="G311" s="31">
        <v>856039</v>
      </c>
      <c r="H311" s="31">
        <v>76111</v>
      </c>
      <c r="I311" s="17">
        <v>0</v>
      </c>
      <c r="J311" s="17">
        <v>2775</v>
      </c>
      <c r="K311" s="24">
        <f t="shared" si="16"/>
        <v>989389</v>
      </c>
    </row>
    <row r="312" spans="2:11" ht="12.75">
      <c r="B312" s="20">
        <v>44651</v>
      </c>
      <c r="C312" s="17">
        <v>47372</v>
      </c>
      <c r="D312" s="17">
        <v>0</v>
      </c>
      <c r="E312" s="17">
        <v>3517</v>
      </c>
      <c r="F312" s="17">
        <v>0</v>
      </c>
      <c r="G312" s="17">
        <v>969109</v>
      </c>
      <c r="H312" s="17">
        <v>57673</v>
      </c>
      <c r="I312" s="17">
        <v>0</v>
      </c>
      <c r="J312" s="17">
        <v>2445</v>
      </c>
      <c r="K312" s="24">
        <f t="shared" si="16"/>
        <v>1080116</v>
      </c>
    </row>
    <row r="313" spans="2:11" ht="12.75">
      <c r="B313" s="20">
        <v>44680</v>
      </c>
      <c r="C313" s="17">
        <v>44147</v>
      </c>
      <c r="D313" s="17">
        <v>0</v>
      </c>
      <c r="E313" s="17">
        <v>3517</v>
      </c>
      <c r="F313" s="17">
        <v>0</v>
      </c>
      <c r="G313" s="17">
        <v>1017987</v>
      </c>
      <c r="H313" s="17">
        <v>50504</v>
      </c>
      <c r="I313" s="17">
        <v>0</v>
      </c>
      <c r="J313" s="17">
        <v>2445</v>
      </c>
      <c r="K313" s="24">
        <f t="shared" si="16"/>
        <v>1118600</v>
      </c>
    </row>
    <row r="314" spans="2:11" ht="12.75">
      <c r="B314" s="20">
        <v>44712</v>
      </c>
      <c r="C314" s="17">
        <v>40247</v>
      </c>
      <c r="D314" s="17">
        <v>0</v>
      </c>
      <c r="E314" s="17">
        <v>3517</v>
      </c>
      <c r="F314" s="17">
        <v>0</v>
      </c>
      <c r="G314" s="17">
        <v>969869</v>
      </c>
      <c r="H314" s="17">
        <v>44420</v>
      </c>
      <c r="I314" s="17">
        <v>0</v>
      </c>
      <c r="J314" s="17">
        <v>2445</v>
      </c>
      <c r="K314" s="24">
        <f t="shared" si="16"/>
        <v>1060498</v>
      </c>
    </row>
    <row r="315" spans="2:11" ht="12.75">
      <c r="B315" s="20">
        <v>44742</v>
      </c>
      <c r="C315" s="17">
        <v>40537</v>
      </c>
      <c r="D315" s="17">
        <v>0</v>
      </c>
      <c r="E315" s="17">
        <v>3517</v>
      </c>
      <c r="F315" s="17">
        <v>0</v>
      </c>
      <c r="G315" s="17">
        <v>805400</v>
      </c>
      <c r="H315" s="17">
        <v>34242</v>
      </c>
      <c r="I315" s="17">
        <v>0</v>
      </c>
      <c r="J315" s="17">
        <v>2445</v>
      </c>
      <c r="K315" s="24">
        <f t="shared" si="16"/>
        <v>886141</v>
      </c>
    </row>
    <row r="316" spans="2:11" ht="12.75">
      <c r="B316" s="20">
        <v>44771</v>
      </c>
      <c r="C316" s="17">
        <v>50121</v>
      </c>
      <c r="D316" s="17">
        <v>0</v>
      </c>
      <c r="E316" s="17">
        <v>3507</v>
      </c>
      <c r="F316" s="17">
        <v>0</v>
      </c>
      <c r="G316" s="17">
        <v>617627</v>
      </c>
      <c r="H316" s="17">
        <v>26350</v>
      </c>
      <c r="I316" s="17">
        <v>0</v>
      </c>
      <c r="J316" s="17">
        <v>2445</v>
      </c>
      <c r="K316" s="24">
        <f t="shared" si="16"/>
        <v>700050</v>
      </c>
    </row>
    <row r="317" spans="2:11" ht="12.75">
      <c r="B317" s="20" t="s">
        <v>71</v>
      </c>
      <c r="C317" s="17">
        <v>32001</v>
      </c>
      <c r="D317" s="17">
        <v>0</v>
      </c>
      <c r="E317" s="17">
        <v>3507</v>
      </c>
      <c r="F317" s="17">
        <v>0</v>
      </c>
      <c r="G317" s="17">
        <v>615457</v>
      </c>
      <c r="H317" s="17">
        <v>19175</v>
      </c>
      <c r="I317" s="17">
        <v>0</v>
      </c>
      <c r="J317" s="17">
        <v>2445</v>
      </c>
      <c r="K317" s="24">
        <f t="shared" si="16"/>
        <v>672585</v>
      </c>
    </row>
    <row r="318" spans="2:11" ht="12.75">
      <c r="B318" s="20" t="s">
        <v>72</v>
      </c>
      <c r="C318" s="17">
        <v>50237</v>
      </c>
      <c r="D318" s="17">
        <v>0</v>
      </c>
      <c r="E318" s="17">
        <v>2225</v>
      </c>
      <c r="F318" s="17">
        <v>0</v>
      </c>
      <c r="G318" s="17">
        <v>360106</v>
      </c>
      <c r="H318" s="17">
        <v>11817</v>
      </c>
      <c r="I318" s="17">
        <v>0</v>
      </c>
      <c r="J318" s="17">
        <v>1795</v>
      </c>
      <c r="K318" s="24">
        <f t="shared" si="16"/>
        <v>426180</v>
      </c>
    </row>
    <row r="319" spans="2:11" ht="12.75">
      <c r="B319" s="20">
        <v>44865</v>
      </c>
      <c r="C319" s="17">
        <v>49658</v>
      </c>
      <c r="D319" s="17">
        <v>0</v>
      </c>
      <c r="E319" s="17">
        <v>1950</v>
      </c>
      <c r="F319" s="17">
        <v>0</v>
      </c>
      <c r="G319" s="17">
        <v>320773</v>
      </c>
      <c r="H319" s="17">
        <v>10744</v>
      </c>
      <c r="I319" s="17">
        <v>0</v>
      </c>
      <c r="J319" s="17">
        <v>1670</v>
      </c>
      <c r="K319" s="24">
        <f t="shared" si="16"/>
        <v>384795</v>
      </c>
    </row>
    <row r="320" spans="2:11" ht="12.75">
      <c r="B320" s="20">
        <v>44895</v>
      </c>
      <c r="C320" s="17">
        <v>48343</v>
      </c>
      <c r="D320" s="17">
        <v>0</v>
      </c>
      <c r="E320" s="17">
        <v>1950</v>
      </c>
      <c r="F320" s="17">
        <v>0</v>
      </c>
      <c r="G320" s="17">
        <v>528851</v>
      </c>
      <c r="H320" s="17">
        <v>10955</v>
      </c>
      <c r="I320" s="17">
        <v>0</v>
      </c>
      <c r="J320" s="17">
        <v>1670</v>
      </c>
      <c r="K320" s="24">
        <f t="shared" si="16"/>
        <v>591769</v>
      </c>
    </row>
    <row r="321" spans="2:11" ht="12.75">
      <c r="B321" s="20">
        <v>44926</v>
      </c>
      <c r="C321" s="17">
        <v>44643</v>
      </c>
      <c r="D321" s="17">
        <v>0</v>
      </c>
      <c r="E321" s="17">
        <v>1630</v>
      </c>
      <c r="F321" s="17">
        <v>0</v>
      </c>
      <c r="G321" s="17">
        <v>748049</v>
      </c>
      <c r="H321" s="17">
        <v>18694</v>
      </c>
      <c r="I321" s="17">
        <v>0</v>
      </c>
      <c r="J321" s="17">
        <v>1670</v>
      </c>
      <c r="K321" s="24">
        <f t="shared" si="16"/>
        <v>814686</v>
      </c>
    </row>
    <row r="322" spans="1:11" ht="12.75">
      <c r="A322" s="19">
        <v>2023</v>
      </c>
      <c r="B322" s="20">
        <v>44957</v>
      </c>
      <c r="C322" s="17">
        <v>40569</v>
      </c>
      <c r="D322" s="17">
        <v>0</v>
      </c>
      <c r="E322" s="17">
        <v>1125</v>
      </c>
      <c r="F322" s="17">
        <v>0</v>
      </c>
      <c r="G322" s="17">
        <v>790732</v>
      </c>
      <c r="H322" s="17">
        <v>27399</v>
      </c>
      <c r="I322" s="17">
        <v>0</v>
      </c>
      <c r="J322" s="17">
        <v>1670</v>
      </c>
      <c r="K322" s="24">
        <f t="shared" si="16"/>
        <v>861495</v>
      </c>
    </row>
    <row r="323" spans="2:11" ht="12.75">
      <c r="B323" s="20">
        <v>44985</v>
      </c>
      <c r="C323" s="17">
        <v>36121</v>
      </c>
      <c r="D323" s="17">
        <v>0</v>
      </c>
      <c r="E323" s="17">
        <v>1125</v>
      </c>
      <c r="F323" s="17">
        <v>0</v>
      </c>
      <c r="G323" s="17">
        <v>731546</v>
      </c>
      <c r="H323" s="17">
        <v>16883</v>
      </c>
      <c r="I323" s="17">
        <v>0</v>
      </c>
      <c r="J323" s="17">
        <v>1670</v>
      </c>
      <c r="K323" s="24">
        <f t="shared" si="16"/>
        <v>787345</v>
      </c>
    </row>
    <row r="324" spans="2:11" ht="12.75">
      <c r="B324" s="20">
        <v>45016</v>
      </c>
      <c r="C324" s="17">
        <v>22665</v>
      </c>
      <c r="D324" s="17">
        <v>0</v>
      </c>
      <c r="E324" s="17">
        <v>1125</v>
      </c>
      <c r="F324" s="17">
        <v>0</v>
      </c>
      <c r="G324" s="17">
        <v>701644</v>
      </c>
      <c r="H324" s="17">
        <v>15790</v>
      </c>
      <c r="I324" s="17">
        <v>0</v>
      </c>
      <c r="J324" s="17">
        <v>1670</v>
      </c>
      <c r="K324" s="24">
        <f t="shared" si="16"/>
        <v>742894</v>
      </c>
    </row>
    <row r="325" spans="2:11" ht="12.75">
      <c r="B325" s="20">
        <v>45044</v>
      </c>
      <c r="C325" s="17">
        <v>19647</v>
      </c>
      <c r="D325" s="17">
        <v>0</v>
      </c>
      <c r="E325" s="17">
        <v>1125</v>
      </c>
      <c r="F325" s="17">
        <v>0</v>
      </c>
      <c r="G325" s="17">
        <v>642216</v>
      </c>
      <c r="H325" s="17">
        <v>15505</v>
      </c>
      <c r="I325" s="17">
        <v>0</v>
      </c>
      <c r="J325" s="17">
        <v>1670</v>
      </c>
      <c r="K325" s="24">
        <f t="shared" si="16"/>
        <v>680163</v>
      </c>
    </row>
    <row r="326" spans="2:11" ht="12.75">
      <c r="B326" s="20">
        <v>45077</v>
      </c>
      <c r="C326" s="17">
        <v>10494</v>
      </c>
      <c r="D326" s="17">
        <v>0</v>
      </c>
      <c r="E326" s="17">
        <v>970</v>
      </c>
      <c r="F326" s="17">
        <v>0</v>
      </c>
      <c r="G326" s="17">
        <v>557528</v>
      </c>
      <c r="H326" s="17">
        <v>12856</v>
      </c>
      <c r="I326" s="17">
        <v>0</v>
      </c>
      <c r="J326" s="17">
        <v>1670</v>
      </c>
      <c r="K326" s="24">
        <f t="shared" si="16"/>
        <v>583518</v>
      </c>
    </row>
    <row r="327" spans="2:11" ht="12.75">
      <c r="B327" s="20">
        <v>45107</v>
      </c>
      <c r="C327" s="17">
        <v>4881</v>
      </c>
      <c r="D327" s="17">
        <v>0</v>
      </c>
      <c r="E327" s="17">
        <v>320</v>
      </c>
      <c r="F327" s="17">
        <v>0</v>
      </c>
      <c r="G327" s="17">
        <v>520863</v>
      </c>
      <c r="H327" s="17">
        <v>17401</v>
      </c>
      <c r="I327" s="17">
        <v>0</v>
      </c>
      <c r="J327" s="17">
        <v>1450</v>
      </c>
      <c r="K327" s="24">
        <f t="shared" si="16"/>
        <v>544915</v>
      </c>
    </row>
    <row r="328" spans="2:11" ht="12.75">
      <c r="B328" s="20">
        <v>45138</v>
      </c>
      <c r="C328" s="17">
        <v>5714</v>
      </c>
      <c r="D328" s="17">
        <v>2163</v>
      </c>
      <c r="E328" s="17">
        <v>0</v>
      </c>
      <c r="F328" s="17">
        <v>0</v>
      </c>
      <c r="G328" s="17">
        <v>506360</v>
      </c>
      <c r="H328" s="17">
        <v>13065</v>
      </c>
      <c r="I328" s="17">
        <v>0</v>
      </c>
      <c r="J328" s="17">
        <v>1450</v>
      </c>
      <c r="K328" s="24">
        <f t="shared" si="16"/>
        <v>528752</v>
      </c>
    </row>
    <row r="329" spans="2:11" ht="12.75">
      <c r="B329" s="20">
        <v>45169</v>
      </c>
      <c r="C329" s="17">
        <v>4025</v>
      </c>
      <c r="D329" s="17">
        <v>2163</v>
      </c>
      <c r="E329" s="17">
        <v>0</v>
      </c>
      <c r="F329" s="17">
        <v>0</v>
      </c>
      <c r="G329" s="17">
        <v>465050</v>
      </c>
      <c r="H329" s="17">
        <v>12050</v>
      </c>
      <c r="I329" s="17">
        <v>0</v>
      </c>
      <c r="J329" s="17">
        <v>1450</v>
      </c>
      <c r="K329" s="24">
        <f t="shared" si="16"/>
        <v>484738</v>
      </c>
    </row>
    <row r="330" spans="2:11" ht="12.75">
      <c r="B330" s="20" t="s">
        <v>73</v>
      </c>
      <c r="C330" s="17">
        <v>3572</v>
      </c>
      <c r="D330" s="17">
        <v>2163</v>
      </c>
      <c r="E330" s="17">
        <v>0</v>
      </c>
      <c r="F330" s="17">
        <v>0</v>
      </c>
      <c r="G330" s="17">
        <v>424105</v>
      </c>
      <c r="H330" s="17">
        <v>10655</v>
      </c>
      <c r="I330" s="17">
        <v>0</v>
      </c>
      <c r="J330" s="17">
        <v>1450</v>
      </c>
      <c r="K330" s="24">
        <f t="shared" si="16"/>
        <v>441945</v>
      </c>
    </row>
    <row r="331" spans="2:11" ht="12.75">
      <c r="B331" s="20" t="s">
        <v>74</v>
      </c>
      <c r="C331" s="17">
        <v>2430</v>
      </c>
      <c r="D331" s="17">
        <v>1911</v>
      </c>
      <c r="E331" s="17">
        <v>0</v>
      </c>
      <c r="F331" s="17">
        <v>0</v>
      </c>
      <c r="G331" s="17">
        <v>373272</v>
      </c>
      <c r="H331" s="17">
        <v>10655</v>
      </c>
      <c r="I331" s="17">
        <v>0</v>
      </c>
      <c r="J331" s="17">
        <v>870</v>
      </c>
      <c r="K331" s="24">
        <f t="shared" si="16"/>
        <v>389138</v>
      </c>
    </row>
    <row r="332" spans="2:11" ht="12.75">
      <c r="B332" s="20">
        <v>45260</v>
      </c>
      <c r="C332" s="17">
        <v>2147</v>
      </c>
      <c r="D332" s="17">
        <v>1911</v>
      </c>
      <c r="E332" s="17">
        <v>0</v>
      </c>
      <c r="F332" s="17">
        <v>0</v>
      </c>
      <c r="G332" s="17">
        <v>201647</v>
      </c>
      <c r="H332" s="17">
        <v>17491</v>
      </c>
      <c r="I332" s="17">
        <v>0</v>
      </c>
      <c r="J332" s="17">
        <v>870</v>
      </c>
      <c r="K332" s="24">
        <f t="shared" si="16"/>
        <v>224066</v>
      </c>
    </row>
    <row r="333" spans="2:11" ht="12.75">
      <c r="B333" s="20">
        <v>45289</v>
      </c>
      <c r="C333" s="17">
        <v>2670</v>
      </c>
      <c r="D333" s="17">
        <v>1911</v>
      </c>
      <c r="E333" s="17">
        <v>0</v>
      </c>
      <c r="F333" s="17">
        <v>0</v>
      </c>
      <c r="G333" s="17">
        <v>222087</v>
      </c>
      <c r="H333" s="17">
        <v>23686</v>
      </c>
      <c r="I333" s="17">
        <v>0</v>
      </c>
      <c r="J333" s="17">
        <v>870</v>
      </c>
      <c r="K333" s="24">
        <f t="shared" si="16"/>
        <v>251224</v>
      </c>
    </row>
    <row r="334" spans="1:11" ht="12.75">
      <c r="A334" s="19">
        <v>2024</v>
      </c>
      <c r="B334" s="20" t="s">
        <v>75</v>
      </c>
      <c r="C334" s="17">
        <v>2120</v>
      </c>
      <c r="D334" s="17">
        <v>1911</v>
      </c>
      <c r="E334" s="17">
        <v>0</v>
      </c>
      <c r="F334" s="17">
        <v>0</v>
      </c>
      <c r="G334" s="17">
        <v>215949</v>
      </c>
      <c r="H334" s="17">
        <v>28979</v>
      </c>
      <c r="I334" s="17">
        <v>0</v>
      </c>
      <c r="J334" s="17">
        <v>870</v>
      </c>
      <c r="K334" s="24">
        <f t="shared" si="16"/>
        <v>249829</v>
      </c>
    </row>
    <row r="335" spans="2:11" ht="12.75">
      <c r="B335" s="20" t="s">
        <v>76</v>
      </c>
      <c r="C335" s="17">
        <v>1474</v>
      </c>
      <c r="D335" s="17">
        <v>1911</v>
      </c>
      <c r="E335" s="17">
        <v>0</v>
      </c>
      <c r="F335" s="17">
        <v>0</v>
      </c>
      <c r="G335" s="17">
        <v>319597</v>
      </c>
      <c r="H335" s="17">
        <v>29754</v>
      </c>
      <c r="I335" s="17">
        <v>0</v>
      </c>
      <c r="J335" s="17">
        <v>870</v>
      </c>
      <c r="K335" s="24">
        <f t="shared" si="16"/>
        <v>353606</v>
      </c>
    </row>
    <row r="336" spans="2:11" ht="12.75">
      <c r="B336" s="20" t="s">
        <v>77</v>
      </c>
      <c r="C336" s="17">
        <v>1199</v>
      </c>
      <c r="D336" s="17">
        <v>656</v>
      </c>
      <c r="E336" s="17">
        <v>0</v>
      </c>
      <c r="F336" s="17">
        <v>0</v>
      </c>
      <c r="G336" s="17">
        <v>554278</v>
      </c>
      <c r="H336" s="17">
        <v>38846</v>
      </c>
      <c r="I336" s="17">
        <v>0</v>
      </c>
      <c r="J336" s="17">
        <v>230</v>
      </c>
      <c r="K336" s="24">
        <f t="shared" si="16"/>
        <v>595209</v>
      </c>
    </row>
  </sheetData>
  <sheetProtection/>
  <mergeCells count="4">
    <mergeCell ref="A1:K1"/>
    <mergeCell ref="A2:K2"/>
    <mergeCell ref="A4:K4"/>
    <mergeCell ref="A5:K5"/>
  </mergeCells>
  <printOptions gridLines="1"/>
  <pageMargins left="0.5" right="0" top="0.75" bottom="0.75" header="0.5" footer="0.5"/>
  <pageSetup horizontalDpi="600" verticalDpi="600" orientation="portrait" r:id="rId1"/>
  <ignoredErrors>
    <ignoredError sqref="K204 K207 K212:K214 K216:K217 K219:K220 K224:K269 K193:K199 K109:K126 K127:K135 K137:K168 K271:K275 K277" formulaRange="1"/>
    <ignoredError sqref="K13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Nicholas Maggi</cp:lastModifiedBy>
  <cp:lastPrinted>2012-05-31T18:10:10Z</cp:lastPrinted>
  <dcterms:created xsi:type="dcterms:W3CDTF">1996-10-14T23:33:28Z</dcterms:created>
  <dcterms:modified xsi:type="dcterms:W3CDTF">2024-03-28T18:14:31Z</dcterms:modified>
  <cp:category>::ODMA\GRPWISE\NYBOT_DOM.NYBOT_PO.NYBOT_DOCS:54957.1</cp:category>
  <cp:version/>
  <cp:contentType/>
  <cp:contentStatus/>
</cp:coreProperties>
</file>